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/>
  <mc:AlternateContent xmlns:mc="http://schemas.openxmlformats.org/markup-compatibility/2006">
    <mc:Choice Requires="x15">
      <x15ac:absPath xmlns:x15ac="http://schemas.microsoft.com/office/spreadsheetml/2010/11/ac" url="H:\SOUTĚŽE UHL\2025\SEE\102_25 Výstavba fotovoltaických zdrojů v lokalitě Praha - Vršovice\3. K vypsání na E-ZAK\"/>
    </mc:Choice>
  </mc:AlternateContent>
  <xr:revisionPtr revIDLastSave="0" documentId="13_ncr:1_{5CBFB286-8A5D-4C5E-AD9D-883FA846FAF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kapitulace" sheetId="4" r:id="rId1"/>
    <sheet name="SO 700" sheetId="2" r:id="rId2"/>
    <sheet name="SO 98-98" sheetId="3" r:id="rId3"/>
  </sheets>
  <definedNames>
    <definedName name="_xlnm.Print_Area" localSheetId="1">'SO 700'!$A$1:$N$201</definedName>
    <definedName name="_xlnm.Print_Area" localSheetId="2">'SO 98-98'!$A$1:$N$30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22" i="3" l="1"/>
  <c r="L22" i="3"/>
  <c r="AA27" i="3"/>
  <c r="O27" i="3" s="1"/>
  <c r="M27" i="3"/>
  <c r="I27" i="3"/>
  <c r="AA23" i="3"/>
  <c r="O23" i="3" s="1"/>
  <c r="M23" i="3"/>
  <c r="I23" i="3"/>
  <c r="M9" i="3"/>
  <c r="M8" i="3" s="1"/>
  <c r="C13" i="4" s="1"/>
  <c r="L9" i="3"/>
  <c r="L8" i="3" s="1"/>
  <c r="T7" i="3" s="1"/>
  <c r="F13" i="4" s="1"/>
  <c r="F12" i="4" s="1"/>
  <c r="AA18" i="3"/>
  <c r="O18" i="3"/>
  <c r="M18" i="3"/>
  <c r="I18" i="3"/>
  <c r="AA14" i="3"/>
  <c r="M14" i="3"/>
  <c r="O14" i="3" s="1"/>
  <c r="I14" i="3"/>
  <c r="AA10" i="3"/>
  <c r="M10" i="3"/>
  <c r="O10" i="3" s="1"/>
  <c r="D13" i="4" s="1"/>
  <c r="D12" i="4" s="1"/>
  <c r="I10" i="3"/>
  <c r="M9" i="2"/>
  <c r="M8" i="2" s="1"/>
  <c r="C11" i="4" s="1"/>
  <c r="L9" i="2"/>
  <c r="L8" i="2" s="1"/>
  <c r="T7" i="2" s="1"/>
  <c r="F11" i="4" s="1"/>
  <c r="F10" i="4" s="1"/>
  <c r="AA198" i="2"/>
  <c r="O198" i="2"/>
  <c r="M198" i="2"/>
  <c r="I198" i="2"/>
  <c r="AA194" i="2"/>
  <c r="M194" i="2"/>
  <c r="O194" i="2" s="1"/>
  <c r="I194" i="2"/>
  <c r="AA190" i="2"/>
  <c r="M190" i="2"/>
  <c r="O190" i="2" s="1"/>
  <c r="I190" i="2"/>
  <c r="AA186" i="2"/>
  <c r="O186" i="2"/>
  <c r="M186" i="2"/>
  <c r="I186" i="2"/>
  <c r="AA182" i="2"/>
  <c r="M182" i="2"/>
  <c r="O182" i="2" s="1"/>
  <c r="I182" i="2"/>
  <c r="AA178" i="2"/>
  <c r="M178" i="2"/>
  <c r="O178" i="2" s="1"/>
  <c r="I178" i="2"/>
  <c r="AA174" i="2"/>
  <c r="O174" i="2"/>
  <c r="M174" i="2"/>
  <c r="I174" i="2"/>
  <c r="AA170" i="2"/>
  <c r="M170" i="2"/>
  <c r="O170" i="2" s="1"/>
  <c r="I170" i="2"/>
  <c r="AA166" i="2"/>
  <c r="M166" i="2"/>
  <c r="O166" i="2" s="1"/>
  <c r="I166" i="2"/>
  <c r="AA162" i="2"/>
  <c r="O162" i="2"/>
  <c r="M162" i="2"/>
  <c r="I162" i="2"/>
  <c r="AA158" i="2"/>
  <c r="M158" i="2"/>
  <c r="O158" i="2" s="1"/>
  <c r="I158" i="2"/>
  <c r="AA154" i="2"/>
  <c r="M154" i="2"/>
  <c r="O154" i="2" s="1"/>
  <c r="I154" i="2"/>
  <c r="AA150" i="2"/>
  <c r="O150" i="2"/>
  <c r="M150" i="2"/>
  <c r="I150" i="2"/>
  <c r="AA146" i="2"/>
  <c r="M146" i="2"/>
  <c r="O146" i="2" s="1"/>
  <c r="I146" i="2"/>
  <c r="AA142" i="2"/>
  <c r="M142" i="2"/>
  <c r="O142" i="2" s="1"/>
  <c r="I142" i="2"/>
  <c r="AA138" i="2"/>
  <c r="O138" i="2"/>
  <c r="M138" i="2"/>
  <c r="I138" i="2"/>
  <c r="AA134" i="2"/>
  <c r="M134" i="2"/>
  <c r="O134" i="2" s="1"/>
  <c r="I134" i="2"/>
  <c r="AA130" i="2"/>
  <c r="M130" i="2"/>
  <c r="O130" i="2" s="1"/>
  <c r="I130" i="2"/>
  <c r="AA126" i="2"/>
  <c r="O126" i="2"/>
  <c r="M126" i="2"/>
  <c r="I126" i="2"/>
  <c r="AA122" i="2"/>
  <c r="M122" i="2"/>
  <c r="O122" i="2" s="1"/>
  <c r="I122" i="2"/>
  <c r="AA118" i="2"/>
  <c r="M118" i="2"/>
  <c r="O118" i="2" s="1"/>
  <c r="I118" i="2"/>
  <c r="AA114" i="2"/>
  <c r="O114" i="2"/>
  <c r="M114" i="2"/>
  <c r="I114" i="2"/>
  <c r="AA110" i="2"/>
  <c r="M110" i="2"/>
  <c r="O110" i="2" s="1"/>
  <c r="I110" i="2"/>
  <c r="AA106" i="2"/>
  <c r="M106" i="2"/>
  <c r="O106" i="2" s="1"/>
  <c r="I106" i="2"/>
  <c r="AA102" i="2"/>
  <c r="O102" i="2"/>
  <c r="M102" i="2"/>
  <c r="I102" i="2"/>
  <c r="AA98" i="2"/>
  <c r="M98" i="2"/>
  <c r="O98" i="2" s="1"/>
  <c r="I98" i="2"/>
  <c r="AA94" i="2"/>
  <c r="M94" i="2"/>
  <c r="O94" i="2" s="1"/>
  <c r="I94" i="2"/>
  <c r="AA90" i="2"/>
  <c r="O90" i="2"/>
  <c r="M90" i="2"/>
  <c r="I90" i="2"/>
  <c r="AA86" i="2"/>
  <c r="M86" i="2"/>
  <c r="O86" i="2" s="1"/>
  <c r="I86" i="2"/>
  <c r="AA82" i="2"/>
  <c r="M82" i="2"/>
  <c r="O82" i="2" s="1"/>
  <c r="I82" i="2"/>
  <c r="AA78" i="2"/>
  <c r="O78" i="2"/>
  <c r="M78" i="2"/>
  <c r="I78" i="2"/>
  <c r="AA74" i="2"/>
  <c r="M74" i="2"/>
  <c r="O74" i="2" s="1"/>
  <c r="I74" i="2"/>
  <c r="AA70" i="2"/>
  <c r="M70" i="2"/>
  <c r="O70" i="2" s="1"/>
  <c r="I70" i="2"/>
  <c r="AA66" i="2"/>
  <c r="O66" i="2"/>
  <c r="M66" i="2"/>
  <c r="I66" i="2"/>
  <c r="AA62" i="2"/>
  <c r="M62" i="2"/>
  <c r="O62" i="2" s="1"/>
  <c r="I62" i="2"/>
  <c r="AA58" i="2"/>
  <c r="M58" i="2"/>
  <c r="O58" i="2" s="1"/>
  <c r="I58" i="2"/>
  <c r="AA54" i="2"/>
  <c r="O54" i="2"/>
  <c r="M54" i="2"/>
  <c r="I54" i="2"/>
  <c r="AA50" i="2"/>
  <c r="M50" i="2"/>
  <c r="O50" i="2" s="1"/>
  <c r="I50" i="2"/>
  <c r="AA46" i="2"/>
  <c r="M46" i="2"/>
  <c r="O46" i="2" s="1"/>
  <c r="I46" i="2"/>
  <c r="AA42" i="2"/>
  <c r="O42" i="2"/>
  <c r="M42" i="2"/>
  <c r="I42" i="2"/>
  <c r="AA38" i="2"/>
  <c r="M38" i="2"/>
  <c r="O38" i="2" s="1"/>
  <c r="I38" i="2"/>
  <c r="AA34" i="2"/>
  <c r="M34" i="2"/>
  <c r="O34" i="2" s="1"/>
  <c r="I34" i="2"/>
  <c r="AA30" i="2"/>
  <c r="O30" i="2"/>
  <c r="M30" i="2"/>
  <c r="I30" i="2"/>
  <c r="AA26" i="2"/>
  <c r="M26" i="2"/>
  <c r="O26" i="2" s="1"/>
  <c r="I26" i="2"/>
  <c r="AA22" i="2"/>
  <c r="M22" i="2"/>
  <c r="O22" i="2" s="1"/>
  <c r="I22" i="2"/>
  <c r="AA18" i="2"/>
  <c r="O18" i="2"/>
  <c r="M18" i="2"/>
  <c r="I18" i="2"/>
  <c r="AA14" i="2"/>
  <c r="M14" i="2"/>
  <c r="O14" i="2" s="1"/>
  <c r="I14" i="2"/>
  <c r="AA10" i="2"/>
  <c r="M10" i="2"/>
  <c r="O10" i="2" s="1"/>
  <c r="I10" i="2"/>
  <c r="C10" i="4" l="1"/>
  <c r="C12" i="4"/>
  <c r="E13" i="4"/>
  <c r="D11" i="4"/>
  <c r="D10" i="4" s="1"/>
  <c r="E11" i="4" l="1"/>
  <c r="M3" i="3"/>
  <c r="E12" i="4"/>
  <c r="M3" i="2"/>
  <c r="C6" i="4"/>
  <c r="E10" i="4"/>
  <c r="C7" i="4" s="1"/>
</calcChain>
</file>

<file path=xl/sharedStrings.xml><?xml version="1.0" encoding="utf-8"?>
<sst xmlns="http://schemas.openxmlformats.org/spreadsheetml/2006/main" count="726" uniqueCount="209">
  <si>
    <t>Rekapitulace ceny</t>
  </si>
  <si>
    <t>5113540004</t>
  </si>
  <si>
    <t>Výstavba nových fotovoltaických zdrojů v lokalitě Praha-Vršovice</t>
  </si>
  <si>
    <t>AspeEsticon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</si>
  <si>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</si>
  <si>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</si>
  <si>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</si>
  <si>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</si>
  <si>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</si>
  <si>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</si>
  <si>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</si>
  <si>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</si>
  <si>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D.1.4</t>
  </si>
  <si>
    <t>Ostatní technologická zařízení</t>
  </si>
  <si>
    <t xml:space="preserve">  SO 700</t>
  </si>
  <si>
    <t>D.9.8</t>
  </si>
  <si>
    <t>SO 98-98 – Všeobecný objekt</t>
  </si>
  <si>
    <t xml:space="preserve">  SO 98-98</t>
  </si>
  <si>
    <t>Všeobecný objekt</t>
  </si>
  <si>
    <t>SŽDC05</t>
  </si>
  <si>
    <t>S</t>
  </si>
  <si>
    <t>Stavba:</t>
  </si>
  <si>
    <t>O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</si>
  <si>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</si>
  <si>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</si>
  <si>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</si>
  <si>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</si>
  <si>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</si>
  <si>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</si>
  <si>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</si>
  <si>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</si>
  <si>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</si>
  <si>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</si>
  <si>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</si>
  <si>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Cenové soustavy</t>
  </si>
  <si>
    <t>Dodávka</t>
  </si>
  <si>
    <t>Jednotková</t>
  </si>
  <si>
    <t>Celkem</t>
  </si>
  <si>
    <t>Počet položek s nulovou cenou</t>
  </si>
  <si>
    <t>O1</t>
  </si>
  <si>
    <t>SO 700</t>
  </si>
  <si>
    <t>SD</t>
  </si>
  <si>
    <t>1</t>
  </si>
  <si>
    <t>Všeobecné položky</t>
  </si>
  <si>
    <t>P</t>
  </si>
  <si>
    <t>35001018</t>
  </si>
  <si>
    <t/>
  </si>
  <si>
    <t>panel fotovoltaický monokrystalický od 401Wp do 450Wp</t>
  </si>
  <si>
    <t>ks</t>
  </si>
  <si>
    <t>URS</t>
  </si>
  <si>
    <t>PP</t>
  </si>
  <si>
    <t>popis položky</t>
  </si>
  <si>
    <t>VV</t>
  </si>
  <si>
    <t>výkaz výměr _x000D_
Celkem 62 = 62,000000_x000D_</t>
  </si>
  <si>
    <t>TS</t>
  </si>
  <si>
    <t>Technická specifikace viz PD</t>
  </si>
  <si>
    <t>741721201</t>
  </si>
  <si>
    <t>Montáž fotovoltaických panelů krystalických na šikmou střechu výkonu přes 300 Wp</t>
  </si>
  <si>
    <t>R1</t>
  </si>
  <si>
    <t>střídač pro FVE, 25kW</t>
  </si>
  <si>
    <t>R-položka</t>
  </si>
  <si>
    <t>výkaz výměr _x000D_
Celkem 1 = 1,000000_x000D_</t>
  </si>
  <si>
    <t>741730018</t>
  </si>
  <si>
    <t>Montáž střídače napětí DC/AC síťového třífázového pro fotovoltaické systémy, max. výstupní výkon přes 25000 do 50000 W</t>
  </si>
  <si>
    <t>R2</t>
  </si>
  <si>
    <t>3-fázový elektroměr digitální, nepřímé měření, M-bus</t>
  </si>
  <si>
    <t>položka obsahuje dodávku a montáž</t>
  </si>
  <si>
    <t>R3</t>
  </si>
  <si>
    <t>měřící transformátor proudu násuvný 400/5 A - 10 VA - 0,5S - FS5 - 120%</t>
  </si>
  <si>
    <t>výkaz výměr _x000D_
Celkem 3 = 3,000000_x000D_</t>
  </si>
  <si>
    <t>R4</t>
  </si>
  <si>
    <t>optimizér pro panely do 950W</t>
  </si>
  <si>
    <t>výkaz výměr _x000D_
Celkem 31 = 31,000000_x000D_</t>
  </si>
  <si>
    <t>Technická specifikace v PD</t>
  </si>
  <si>
    <t>741732061</t>
  </si>
  <si>
    <t>Montáž výkonového optimizéru na panel max. výkon do 500 W</t>
  </si>
  <si>
    <t>42412402</t>
  </si>
  <si>
    <t>konstrukce nosná na rovné až mírně skloněné střechy a volná prostranství, standardní sklon 45°, pro vertikálně orientovaný panel, set pro 1 kus</t>
  </si>
  <si>
    <t>Sklon 15 stupňů, včetně zavětrování a přitížení + montážní materiál</t>
  </si>
  <si>
    <t>741711011</t>
  </si>
  <si>
    <t>Montáž nosné konstrukce fotovoltaických panelů na ploché střeše nosníky</t>
  </si>
  <si>
    <t>741711051</t>
  </si>
  <si>
    <t>Montáž nosné konstrukce fotovoltaických panelů jednotlivých komponentů z hliníkových profilů</t>
  </si>
  <si>
    <t>m</t>
  </si>
  <si>
    <t>R6</t>
  </si>
  <si>
    <t>ochranná stříška technologie, rozměr 3000x500mm (např. trapézový plech) včetně kotvení</t>
  </si>
  <si>
    <t>kpl</t>
  </si>
  <si>
    <t>Technická specifikace viz PD (dodávka a montáž)</t>
  </si>
  <si>
    <t>34111080</t>
  </si>
  <si>
    <t>kabel instalační jádro Cu plné izolace PVC plášť PVC 450/750V (CYKY) 4x16mm2</t>
  </si>
  <si>
    <t>výkaz výměr _x000D_
Celkem 77 = 77,000000_x000D_</t>
  </si>
  <si>
    <t>Technická specifikace</t>
  </si>
  <si>
    <t>34111851</t>
  </si>
  <si>
    <t>kabel fotovoltaický černý nebo červený průměr 6mm</t>
  </si>
  <si>
    <t>výkaz výměr _x000D_
Celkem 170 = 170,000000_x000D_</t>
  </si>
  <si>
    <t>ADI.0051254.URS</t>
  </si>
  <si>
    <t>kabel FTP CAT6 venkovní SOLARIX PE 500m\cívka</t>
  </si>
  <si>
    <t>PKB.604657</t>
  </si>
  <si>
    <t>vodič H07V-R 25 ZZ</t>
  </si>
  <si>
    <t>vodič CYA 25mm2</t>
  </si>
  <si>
    <t>výkaz výměr _x000D_
Celkem 140 = 140,000000_x000D_</t>
  </si>
  <si>
    <t>34111327</t>
  </si>
  <si>
    <t>kabel silový oheň retardující bezhalogenový s funkční schopností při požáru 180min a P60-R třída reakce na oheň B2cas1d0 jádro Cu 0,6/1kV (1-CXKH-V) 3x1,5mm2</t>
  </si>
  <si>
    <t>výkaz výměr _x000D_
Celkem 85 = 85,000000_x000D_</t>
  </si>
  <si>
    <t>741120224</t>
  </si>
  <si>
    <t>Montáž fotovoltaických kabelů uložených volně průměru přes 4 do 6 mm</t>
  </si>
  <si>
    <t>výkaz výměr _x000D_
Celkem 642 = 642,000000_x000D_</t>
  </si>
  <si>
    <t>FRK.25410032</t>
  </si>
  <si>
    <t>Vysoce odolná plastová ohebná trubka FFKuS-ES-F-UV, Highspeed, černá, UV stabilní, typ 32, vnitřní průměr 24,1mm, vnější průměr 32mm, balení 25m, poloměr ohybu &gt;180mm</t>
  </si>
  <si>
    <t>výkaz výměr _x000D_
Celkem 15 = 15,000000_x000D_</t>
  </si>
  <si>
    <t>741110051</t>
  </si>
  <si>
    <t>Montáž trubka plastová ohebná D přes 11 do 23 mm uložená volně</t>
  </si>
  <si>
    <t>741311072</t>
  </si>
  <si>
    <t>Montáž tlačítka nouzového zastavení/vypnutí TOTAL STOP pod omítku se zapojením vodičů</t>
  </si>
  <si>
    <t>R13</t>
  </si>
  <si>
    <t>nouzové tlačítko na povrch STOP</t>
  </si>
  <si>
    <t>R14</t>
  </si>
  <si>
    <t>rozváděč RFVE AC včetně vystrojení</t>
  </si>
  <si>
    <t>R15</t>
  </si>
  <si>
    <t>rozváděč RFVE DC včetně vystrojení</t>
  </si>
  <si>
    <t>220860310</t>
  </si>
  <si>
    <t>Montáž venkovní rozvodné skříně pro ovládací prvky</t>
  </si>
  <si>
    <t>Montáž venkovních skříní do 100kg na zeď včetně montážního materiálu</t>
  </si>
  <si>
    <t>výkaz výměr _x000D_
Celkem 2 = 2,000000_x000D_</t>
  </si>
  <si>
    <t>R17</t>
  </si>
  <si>
    <t>úprava stávajícího rozvaděče RE/RH</t>
  </si>
  <si>
    <t>R34575401</t>
  </si>
  <si>
    <t>žlab kabelový plechový ŽZ plný v do 60mm š přes 150 do 250mm</t>
  </si>
  <si>
    <t>kabelový žlab 100x100mm, ŽZ vč. víka</t>
  </si>
  <si>
    <t>výkaz výměr _x000D_
Celkem 25 = 25,000000_x000D_</t>
  </si>
  <si>
    <t>34575600</t>
  </si>
  <si>
    <t>žlab kabelový drátěný galvanicky zinkovaný 150/100mm</t>
  </si>
  <si>
    <t>výkaz výměr _x000D_
Celkem 88 = 88,000000_x000D_</t>
  </si>
  <si>
    <t>220260721</t>
  </si>
  <si>
    <t>Montáž kabelového žlabu děrovaného nebo neděrovaného [MARS] 62/50 mm</t>
  </si>
  <si>
    <t>montáž žlabu plechových i drátěných</t>
  </si>
  <si>
    <t>výkaz výměr _x000D_
Celkem 113 = 113,000000_x000D_</t>
  </si>
  <si>
    <t>Viz PD</t>
  </si>
  <si>
    <t>R19</t>
  </si>
  <si>
    <t>úprava a doplnění hromosvodu</t>
  </si>
  <si>
    <t>35442262</t>
  </si>
  <si>
    <t>podstavec betonový pro jímací tyč se závitem M16 s PVC podložkou 25 kg</t>
  </si>
  <si>
    <t>výkaz výměr _x000D_
Celkem 8 = 8,000000_x000D_</t>
  </si>
  <si>
    <t>35441123</t>
  </si>
  <si>
    <t>tyč jímací s rovným koncem 2000mm nerez</t>
  </si>
  <si>
    <t>35441077</t>
  </si>
  <si>
    <t>drát D 8mm AlMgSi</t>
  </si>
  <si>
    <t>kg</t>
  </si>
  <si>
    <t>35431001</t>
  </si>
  <si>
    <t>svorka uzemnění AlMgSi univerzální</t>
  </si>
  <si>
    <t>R61233174</t>
  </si>
  <si>
    <t>uzávěr prostupový protipožární s plechovým víkem s protipožární, protihlukovou a zateplovací vložkou</t>
  </si>
  <si>
    <t>Položka obsahuje dodávku materiálu včetně montáže</t>
  </si>
  <si>
    <t>výkaz výměr _x000D_
Celkem 4 = 4,000000_x000D_</t>
  </si>
  <si>
    <t>R22</t>
  </si>
  <si>
    <t>sádrokartonový záklop 300 x 300 - rohový</t>
  </si>
  <si>
    <t>výkaz výměr _x000D_
Celkem 60 = 60,000000_x000D_</t>
  </si>
  <si>
    <t>742110041</t>
  </si>
  <si>
    <t>Montáž lišt vkládacích pro slaboproud</t>
  </si>
  <si>
    <t>výkaz výměr _x000D_
Celkem 11 = 11,000000_x000D_</t>
  </si>
  <si>
    <t>34571017</t>
  </si>
  <si>
    <t>lišta elektroinstalační hranatá bezhalogenová 60x40mm</t>
  </si>
  <si>
    <t>065103000</t>
  </si>
  <si>
    <t>mimostaveništní doprava materiálů a výrobků</t>
  </si>
  <si>
    <t>R23</t>
  </si>
  <si>
    <t>zdvihací práce, přesuny materiálu</t>
  </si>
  <si>
    <t>R24</t>
  </si>
  <si>
    <t>drobný instalační materiál</t>
  </si>
  <si>
    <t>741810002</t>
  </si>
  <si>
    <t>Celková prohlídka elektrického rozvodu a zařízení přes 100 000 do 500 000,- Kč</t>
  </si>
  <si>
    <t>kus</t>
  </si>
  <si>
    <t>741810011</t>
  </si>
  <si>
    <t>Příplatek k celkové prohlídce za každých dalších 500 000,- Kč</t>
  </si>
  <si>
    <t>220890401</t>
  </si>
  <si>
    <t>Vyhotovení protokolu UTZ pro silnoproudá zařízení a zdroje</t>
  </si>
  <si>
    <t>R27</t>
  </si>
  <si>
    <t>příprava ke komplexní zkoušce</t>
  </si>
  <si>
    <t>hod</t>
  </si>
  <si>
    <t>výkaz výměr _x000D_
Celkem 16 = 16,000000_x000D_</t>
  </si>
  <si>
    <t>R28</t>
  </si>
  <si>
    <t>zkušební provoz</t>
  </si>
  <si>
    <t>výkaz výměr _x000D_
Celkem 24 = 24,000000_x000D_</t>
  </si>
  <si>
    <t>R29</t>
  </si>
  <si>
    <t>integrace do dohledového systému dálkové diagnostiky</t>
  </si>
  <si>
    <t>R31</t>
  </si>
  <si>
    <t>statický posudek</t>
  </si>
  <si>
    <t>statické posouzení zatížení střechy budovy roznášecí konstrukcí a FV panely</t>
  </si>
  <si>
    <t>SO 98-98</t>
  </si>
  <si>
    <t>Dokumentace stavby</t>
  </si>
  <si>
    <t>VSEOB001</t>
  </si>
  <si>
    <t>Dokumentace skutečného provedení stavby, geodetická část</t>
  </si>
  <si>
    <t>KPL</t>
  </si>
  <si>
    <t>Vypracování vybrané části dokumentace skutečného provedení (DSPS)</t>
  </si>
  <si>
    <t>v předepsaném rozsahu a počtu dle VTP a ZTP _x000D_
Celkem 1 = 1,000000_x000D_</t>
  </si>
  <si>
    <t>Položka zahrnuje veškeré činnosti nezbytné k vypracování dokumentace skutečného provedení dle SOD na zhotovení stavby a v rozsahu dle zákona č. 283/2021 Sb., stavební zákon, ve znění pozdějších předpisů, dle směrnice SŽ SM011 Dokumentace staveb Správy železnic, státní organizace a dle požadavků VTP a ZTP. Jedná se o souhrn činností zahrnujících vyhotovení geodetické části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 Zhotovitel bude postupovat dle požadavků na obsahovou náležitost této části DSPS, která je uvedená v interním předpisu Objednatele - SŽ SM011 Dokumentace staveb Správy železnic, státní organizace. Položka zahrnuje odevzdání dokumentace v předepsaném počtu v listinné i elektronické formě uvedeném v ZTP a VTP.</t>
  </si>
  <si>
    <t>VSEOB002</t>
  </si>
  <si>
    <t>Dokumentace skutečného provedení stavby, technická část</t>
  </si>
  <si>
    <t>Položka zahrnuje veškeré činnosti nezbytné k vypracování dokumentace skutečného provedení dle SOD na zhotovení stavby a v rozsahu dle zákona č. 283/2021 Sb., stavební zákon, ve znění pozdějších předpisů, dle směrnice SŽ SM011 Dokumentace staveb Správy železnic, státní organizace a dle požadavků VTP a ZTP.  Jedná se o souhrn činností zahrnujících vyhotovení dokumentace skutečného provedení stavby v předepsaném počtu v listinné i elektronické formě. Zhotovitel bude postupovat dle požadavků na obsahovou náležitost této části DSPS, která je uvedená v interním předpisu Objednatele - SŽ SM011 Dokumentace staveb Správy železnic, státní organizace.</t>
  </si>
  <si>
    <t>VSEOB003</t>
  </si>
  <si>
    <t>Dokumentace skutečného provedení stavby, dokladová část</t>
  </si>
  <si>
    <t>Položka zahrnuje veškeré činnosti nezbytné k vypracování dokumentace skutečného provedení dle SOD na zhotovení stavby a v rozsahu dle zákona č. 283/2021 Sb., stavební zákon, ve znění pozdějších předpisů, dle směrnice SŽ SM011 Dokumentace staveb Správy železnic, státní organizace a dle požadavků VTP a ZTP.  Jedná se o souhrn činností zahrnujících doložení dokladů a podkladů pro předání stavby a její kolaudace v předepsané formě a počtu v listinné i elektronické formě. Zhotovitel bude postupovat dle požadavků na obsahovou náležitost této části DSPS, která je uvedená v interním předpisu Objednatele - SŽ SM011 Dokumentace staveb Správy železnic, státní organizace.</t>
  </si>
  <si>
    <t>2</t>
  </si>
  <si>
    <t>Ostatní</t>
  </si>
  <si>
    <t>VSEOB004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</si>
  <si>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</si>
  <si>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</si>
  <si>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
Položka zahrnuje  všechny nezbytné práce, náklady a zařízení  včetně  všech doprav a pomocného materiálu nutných  pro uskutečnění dané činnosti.</t>
  </si>
  <si>
    <t>VSEOB005</t>
  </si>
  <si>
    <t>Publicita stavby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</si>
</sst>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\ ###\ ###\ ###\ ##0.00"/>
    <numFmt numFmtId="165" formatCode="#\ ###\ ###\ ###\ ##0.000000"/>
  </numFmts>
  <fonts count="8" x14ac:knownFonts="1">
    <font>
      <sz val="10"/>
      <name val="Arial"/>
      <family val="2"/>
    </font>
    <font>
      <b/>
      <sz val="16"/>
      <color rgb="FFFFFFFF"/>
      <name val="Arial"/>
    </font>
    <font>
      <b/>
      <sz val="16"/>
      <color rgb="FF000000"/>
      <name val="Arial"/>
    </font>
    <font>
      <b/>
      <sz val="10"/>
      <name val="Arial"/>
    </font>
    <font>
      <b/>
      <sz val="10"/>
      <color rgb="FF000000"/>
      <name val="Arial"/>
    </font>
    <font>
      <sz val="10"/>
      <color rgb="FF000000"/>
      <name val="Arial"/>
    </font>
    <font>
      <b/>
      <sz val="11"/>
      <color rgb="FF000000"/>
      <name val="Arial"/>
    </font>
    <font>
      <i/>
      <sz val="10"/>
      <name val="Arial"/>
    </font>
  </fonts>
  <fills count="5">
    <fill>
      <patternFill patternType="none"/>
    </fill>
    <fill>
      <patternFill patternType="gray125"/>
    </fill>
    <fill>
      <patternFill patternType="solid">
        <fgColor rgb="FFFF5200"/>
      </patternFill>
    </fill>
    <fill>
      <patternFill patternType="solid">
        <fgColor rgb="FFD3D3D3"/>
      </patternFill>
    </fill>
    <fill>
      <patternFill patternType="solid">
        <fgColor rgb="FFFFA500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3">
    <xf numFmtId="0" fontId="0" fillId="0" borderId="0"/>
    <xf numFmtId="0" fontId="1" fillId="2" borderId="0">
      <alignment horizontal="center" vertical="center" wrapText="1"/>
    </xf>
    <xf numFmtId="0" fontId="2" fillId="0" borderId="0">
      <alignment horizontal="right" vertical="center" wrapText="1"/>
    </xf>
    <xf numFmtId="0" fontId="2" fillId="0" borderId="0">
      <alignment horizontal="left" vertical="center" wrapText="1"/>
    </xf>
    <xf numFmtId="0" fontId="4" fillId="0" borderId="0">
      <alignment horizontal="right" vertical="center" wrapText="1"/>
    </xf>
    <xf numFmtId="0" fontId="5" fillId="0" borderId="0">
      <alignment horizontal="right" vertical="center" wrapText="1"/>
    </xf>
    <xf numFmtId="0" fontId="5" fillId="0" borderId="0">
      <alignment horizontal="center" vertical="center" wrapText="1"/>
    </xf>
    <xf numFmtId="0" fontId="5" fillId="0" borderId="0">
      <alignment horizontal="left" vertical="center" wrapText="1"/>
    </xf>
    <xf numFmtId="0" fontId="5" fillId="0" borderId="0">
      <alignment horizontal="right" vertical="center" wrapText="1"/>
    </xf>
    <xf numFmtId="0" fontId="6" fillId="0" borderId="0">
      <alignment horizontal="left" vertical="center" wrapText="1"/>
    </xf>
    <xf numFmtId="0" fontId="6" fillId="0" borderId="0">
      <alignment horizontal="right" vertical="center" wrapText="1"/>
    </xf>
    <xf numFmtId="0" fontId="4" fillId="0" borderId="0">
      <alignment horizontal="right" vertical="center" wrapText="1"/>
    </xf>
    <xf numFmtId="0" fontId="4" fillId="0" borderId="0">
      <alignment horizontal="left" vertical="center" wrapText="1"/>
    </xf>
  </cellStyleXfs>
  <cellXfs count="37">
    <xf numFmtId="0" fontId="0" fillId="0" borderId="0" xfId="0"/>
    <xf numFmtId="0" fontId="0" fillId="2" borderId="0" xfId="0" applyFill="1"/>
    <xf numFmtId="0" fontId="2" fillId="0" borderId="0" xfId="2">
      <alignment horizontal="right" vertical="center" wrapText="1"/>
    </xf>
    <xf numFmtId="0" fontId="3" fillId="0" borderId="0" xfId="0" applyFont="1" applyAlignment="1">
      <alignment horizontal="center" vertical="center"/>
    </xf>
    <xf numFmtId="0" fontId="4" fillId="0" borderId="0" xfId="4">
      <alignment horizontal="right" vertical="center" wrapText="1"/>
    </xf>
    <xf numFmtId="164" fontId="5" fillId="0" borderId="0" xfId="5" applyNumberFormat="1">
      <alignment horizontal="right" vertical="center" wrapText="1"/>
    </xf>
    <xf numFmtId="0" fontId="5" fillId="3" borderId="1" xfId="6" applyFill="1" applyBorder="1">
      <alignment horizontal="center" vertical="center" wrapText="1"/>
    </xf>
    <xf numFmtId="0" fontId="5" fillId="0" borderId="1" xfId="7" applyBorder="1">
      <alignment horizontal="left" vertical="center" wrapText="1"/>
    </xf>
    <xf numFmtId="164" fontId="5" fillId="0" borderId="1" xfId="8" applyNumberFormat="1" applyBorder="1">
      <alignment horizontal="right" vertical="center" wrapText="1"/>
    </xf>
    <xf numFmtId="0" fontId="5" fillId="0" borderId="1" xfId="8" applyBorder="1">
      <alignment horizontal="right" vertical="center" wrapText="1"/>
    </xf>
    <xf numFmtId="0" fontId="5" fillId="0" borderId="0" xfId="7">
      <alignment horizontal="left" vertical="center" wrapText="1"/>
    </xf>
    <xf numFmtId="164" fontId="5" fillId="0" borderId="0" xfId="8" applyNumberFormat="1">
      <alignment horizontal="right" vertical="center" wrapText="1"/>
    </xf>
    <xf numFmtId="0" fontId="5" fillId="0" borderId="0" xfId="8">
      <alignment horizontal="right" vertical="center" wrapText="1"/>
    </xf>
    <xf numFmtId="0" fontId="0" fillId="4" borderId="0" xfId="0" applyFill="1"/>
    <xf numFmtId="0" fontId="6" fillId="0" borderId="0" xfId="9">
      <alignment horizontal="left" vertical="center" wrapText="1"/>
    </xf>
    <xf numFmtId="0" fontId="5" fillId="0" borderId="1" xfId="6" applyBorder="1">
      <alignment horizontal="center" vertical="center" wrapText="1"/>
    </xf>
    <xf numFmtId="164" fontId="5" fillId="0" borderId="1" xfId="6" applyNumberFormat="1" applyBorder="1">
      <alignment horizontal="center" vertical="center" wrapText="1"/>
    </xf>
    <xf numFmtId="0" fontId="0" fillId="3" borderId="1" xfId="0" applyFill="1" applyBorder="1"/>
    <xf numFmtId="0" fontId="4" fillId="0" borderId="0" xfId="11">
      <alignment horizontal="right" vertical="center" wrapText="1"/>
    </xf>
    <xf numFmtId="0" fontId="4" fillId="0" borderId="0" xfId="12">
      <alignment horizontal="left" vertical="center" wrapText="1"/>
    </xf>
    <xf numFmtId="164" fontId="5" fillId="0" borderId="0" xfId="6" applyNumberFormat="1">
      <alignment horizontal="center" vertical="center" wrapText="1"/>
    </xf>
    <xf numFmtId="0" fontId="5" fillId="0" borderId="0" xfId="6">
      <alignment horizontal="center" vertical="center" wrapText="1"/>
    </xf>
    <xf numFmtId="0" fontId="0" fillId="0" borderId="0" xfId="0" applyAlignment="1">
      <alignment horizontal="right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165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0" xfId="0" applyNumberFormat="1"/>
    <xf numFmtId="0" fontId="7" fillId="0" borderId="0" xfId="0" applyFont="1" applyAlignment="1">
      <alignment wrapText="1"/>
    </xf>
    <xf numFmtId="0" fontId="0" fillId="0" borderId="0" xfId="0"/>
    <xf numFmtId="0" fontId="1" fillId="2" borderId="0" xfId="1">
      <alignment horizontal="center" vertical="center" wrapText="1"/>
    </xf>
    <xf numFmtId="0" fontId="0" fillId="2" borderId="0" xfId="0" applyFill="1"/>
    <xf numFmtId="0" fontId="2" fillId="0" borderId="0" xfId="3">
      <alignment horizontal="left" vertical="center" wrapText="1"/>
    </xf>
    <xf numFmtId="0" fontId="5" fillId="3" borderId="1" xfId="6" applyFill="1" applyBorder="1">
      <alignment horizontal="center" vertical="center" wrapText="1"/>
    </xf>
    <xf numFmtId="0" fontId="0" fillId="3" borderId="1" xfId="0" applyFill="1" applyBorder="1"/>
    <xf numFmtId="0" fontId="6" fillId="0" borderId="0" xfId="10">
      <alignment horizontal="right" vertical="center" wrapText="1"/>
    </xf>
    <xf numFmtId="0" fontId="6" fillId="0" borderId="0" xfId="9">
      <alignment horizontal="left" vertical="center" wrapText="1"/>
    </xf>
  </cellXfs>
  <cellStyles count="13">
    <cellStyle name="NadpisySloupcuStyle" xfId="6" xr:uid="{00000000-0005-0000-0000-000006000000}"/>
    <cellStyle name="NormalLeftStyle" xfId="7" xr:uid="{00000000-0005-0000-0000-000007000000}"/>
    <cellStyle name="Normální" xfId="0" builtinId="0" customBuiltin="1"/>
    <cellStyle name="NormalRightStyle" xfId="8" xr:uid="{00000000-0005-0000-0000-000008000000}"/>
    <cellStyle name="RekapitulaceCenyNadpisStyle" xfId="1" xr:uid="{00000000-0005-0000-0000-000001000000}"/>
    <cellStyle name="RekapitulaceCenyStyle" xfId="5" xr:uid="{00000000-0005-0000-0000-000005000000}"/>
    <cellStyle name="RekapitulaceCenyTextStyle" xfId="4" xr:uid="{00000000-0005-0000-0000-000004000000}"/>
    <cellStyle name="SmallBoldLeftStyle" xfId="12" xr:uid="{00000000-0005-0000-0000-00000C000000}"/>
    <cellStyle name="SmallBoldRightStyle" xfId="11" xr:uid="{00000000-0005-0000-0000-00000B000000}"/>
    <cellStyle name="StavbaNameStyle" xfId="3" xr:uid="{00000000-0005-0000-0000-000003000000}"/>
    <cellStyle name="StavbaRozpocetHeaderLeftStyle" xfId="9" xr:uid="{00000000-0005-0000-0000-000009000000}"/>
    <cellStyle name="StavbaRozpocetHeaderRightStyle" xfId="10" xr:uid="{00000000-0005-0000-0000-00000A000000}"/>
    <cellStyle name="StavbaSignStyle" xfId="2" xr:uid="{00000000-0005-0000-0000-000002000000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0</xdr:colOff>
      <xdr:row>3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oneCellAnchor>
    <xdr:from>
      <xdr:col>5</xdr:col>
      <xdr:colOff>539750</xdr:colOff>
      <xdr:row>3</xdr:row>
      <xdr:rowOff>179705</xdr:rowOff>
    </xdr:from>
    <xdr:ext cx="152400" cy="152400"/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14"/>
  <sheetViews>
    <sheetView tabSelected="1" zoomScaleNormal="100" workbookViewId="0">
      <selection sqref="A1:A3"/>
    </sheetView>
  </sheetViews>
  <sheetFormatPr defaultRowHeight="12.75" x14ac:dyDescent="0.2"/>
  <cols>
    <col min="1" max="1" width="25.85546875" customWidth="1"/>
    <col min="2" max="2" width="64.85546875" customWidth="1"/>
    <col min="3" max="5" width="22.7109375" customWidth="1"/>
    <col min="6" max="6" width="32.42578125" customWidth="1"/>
  </cols>
  <sheetData>
    <row r="1" spans="1:6" ht="56.65" customHeight="1" x14ac:dyDescent="0.2">
      <c r="A1" s="29"/>
      <c r="B1" s="30" t="s">
        <v>0</v>
      </c>
      <c r="C1" s="1"/>
      <c r="D1" s="1"/>
      <c r="E1" s="1"/>
      <c r="F1" s="1"/>
    </row>
    <row r="2" spans="1:6" ht="19.899999999999999" customHeight="1" x14ac:dyDescent="0.2">
      <c r="A2" s="29"/>
      <c r="B2" s="31"/>
      <c r="C2" s="1"/>
      <c r="D2" s="1"/>
      <c r="E2" s="1"/>
      <c r="F2" s="1"/>
    </row>
    <row r="3" spans="1:6" x14ac:dyDescent="0.2">
      <c r="A3" s="29"/>
      <c r="B3" s="31"/>
      <c r="C3" s="1"/>
      <c r="D3" s="1"/>
      <c r="E3" s="1"/>
      <c r="F3" s="1"/>
    </row>
    <row r="4" spans="1:6" ht="39.6" customHeight="1" x14ac:dyDescent="0.2">
      <c r="A4" s="2" t="s">
        <v>1</v>
      </c>
      <c r="B4" s="32" t="s">
        <v>2</v>
      </c>
      <c r="C4" s="29"/>
      <c r="D4" s="29"/>
      <c r="E4" s="29"/>
      <c r="F4" s="3" t="s">
        <v>3</v>
      </c>
    </row>
    <row r="6" spans="1:6" x14ac:dyDescent="0.2">
      <c r="B6" s="4" t="s">
        <v>4</v>
      </c>
      <c r="C6" s="5">
        <f>C10+C12</f>
        <v>0</v>
      </c>
    </row>
    <row r="7" spans="1:6" x14ac:dyDescent="0.2">
      <c r="B7" s="4" t="s">
        <v>5</v>
      </c>
      <c r="C7" s="5">
        <f>E10+E12</f>
        <v>0</v>
      </c>
    </row>
    <row r="9" spans="1:6" x14ac:dyDescent="0.2">
      <c r="A9" s="6" t="s">
        <v>6</v>
      </c>
      <c r="B9" s="6" t="s">
        <v>7</v>
      </c>
      <c r="C9" s="6" t="s">
        <v>8</v>
      </c>
      <c r="D9" s="6" t="s">
        <v>9</v>
      </c>
      <c r="E9" s="6" t="s">
        <v>10</v>
      </c>
      <c r="F9" s="6" t="s">
        <v>11</v>
      </c>
    </row>
    <row r="10" spans="1:6" x14ac:dyDescent="0.2">
      <c r="A10" s="7" t="s">
        <v>12</v>
      </c>
      <c r="B10" s="7" t="s">
        <v>13</v>
      </c>
      <c r="C10" s="8">
        <f>C11</f>
        <v>0</v>
      </c>
      <c r="D10" s="8">
        <f>D11</f>
        <v>0</v>
      </c>
      <c r="E10" s="8">
        <f>C10+D10</f>
        <v>0</v>
      </c>
      <c r="F10" s="9">
        <f>F11</f>
        <v>48</v>
      </c>
    </row>
    <row r="11" spans="1:6" x14ac:dyDescent="0.2">
      <c r="A11" s="7" t="s">
        <v>14</v>
      </c>
      <c r="B11" s="7" t="s">
        <v>13</v>
      </c>
      <c r="C11" s="8">
        <f>'SO 700'!M8</f>
        <v>0</v>
      </c>
      <c r="D11" s="8">
        <f>SUMIFS('SO 700'!O:O,'SO 700'!A:A,"P")</f>
        <v>0</v>
      </c>
      <c r="E11" s="8">
        <f>C11+D11</f>
        <v>0</v>
      </c>
      <c r="F11" s="9">
        <f>'SO 700'!T7</f>
        <v>48</v>
      </c>
    </row>
    <row r="12" spans="1:6" x14ac:dyDescent="0.2">
      <c r="A12" s="7" t="s">
        <v>15</v>
      </c>
      <c r="B12" s="7" t="s">
        <v>16</v>
      </c>
      <c r="C12" s="8">
        <f>C13</f>
        <v>0</v>
      </c>
      <c r="D12" s="8">
        <f>D13</f>
        <v>0</v>
      </c>
      <c r="E12" s="8">
        <f>C12+D12</f>
        <v>0</v>
      </c>
      <c r="F12" s="9">
        <f>F13</f>
        <v>5</v>
      </c>
    </row>
    <row r="13" spans="1:6" x14ac:dyDescent="0.2">
      <c r="A13" s="7" t="s">
        <v>17</v>
      </c>
      <c r="B13" s="7" t="s">
        <v>18</v>
      </c>
      <c r="C13" s="8">
        <f>'SO 98-98'!M8</f>
        <v>0</v>
      </c>
      <c r="D13" s="8">
        <f>SUMIFS('SO 98-98'!O:O,'SO 98-98'!A:A,"P")</f>
        <v>0</v>
      </c>
      <c r="E13" s="8">
        <f>C13+D13</f>
        <v>0</v>
      </c>
      <c r="F13" s="9">
        <f>'SO 98-98'!T7</f>
        <v>5</v>
      </c>
    </row>
    <row r="14" spans="1:6" x14ac:dyDescent="0.2">
      <c r="A14" s="10"/>
      <c r="B14" s="10"/>
      <c r="C14" s="11"/>
      <c r="D14" s="11"/>
      <c r="E14" s="11"/>
      <c r="F14" s="12"/>
    </row>
  </sheetData>
  <mergeCells count="3">
    <mergeCell ref="A1:A3"/>
    <mergeCell ref="B1:B3"/>
    <mergeCell ref="B4:E4"/>
  </mergeCells>
  <pageMargins left="0.7" right="0.7" top="0.78740157499999996" bottom="0.78740157499999996" header="0.3" footer="0.3"/>
  <pageSetup scale="48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A201"/>
  <sheetViews>
    <sheetView topLeftCell="B1" zoomScaleNormal="100" workbookViewId="0"/>
  </sheetViews>
  <sheetFormatPr defaultRowHeight="12.75" x14ac:dyDescent="0.2"/>
  <cols>
    <col min="1" max="1" width="9.140625" hidden="1"/>
    <col min="2" max="2" width="11.85546875" customWidth="1"/>
    <col min="3" max="3" width="14.5703125" customWidth="1"/>
    <col min="5" max="5" width="73.42578125" customWidth="1"/>
    <col min="6" max="6" width="11.85546875" customWidth="1"/>
    <col min="7" max="9" width="16.7109375" customWidth="1"/>
    <col min="10" max="11" width="9.140625" hidden="1"/>
    <col min="12" max="14" width="16.7109375" customWidth="1"/>
    <col min="15" max="17" width="9.140625" hidden="1"/>
    <col min="19" max="19" width="31.85546875" customWidth="1"/>
    <col min="27" max="27" width="9.140625" hidden="1"/>
  </cols>
  <sheetData>
    <row r="1" spans="1:27" ht="36.950000000000003" customHeight="1" x14ac:dyDescent="0.2">
      <c r="A1" s="13" t="s">
        <v>19</v>
      </c>
      <c r="B1" s="1"/>
      <c r="C1" s="29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P1">
        <v>6</v>
      </c>
    </row>
    <row r="2" spans="1:27" ht="19.899999999999999" customHeight="1" x14ac:dyDescent="0.2">
      <c r="A2" s="13"/>
      <c r="B2" s="1"/>
      <c r="C2" s="29"/>
      <c r="D2" s="1"/>
      <c r="E2" s="1"/>
      <c r="F2" s="1"/>
      <c r="G2" s="1"/>
      <c r="H2" s="1"/>
      <c r="I2" s="1"/>
      <c r="J2" s="1"/>
      <c r="K2" s="1"/>
      <c r="L2" s="1"/>
      <c r="M2" s="1"/>
      <c r="N2" s="1"/>
    </row>
    <row r="3" spans="1:27" ht="33.950000000000003" customHeight="1" x14ac:dyDescent="0.2">
      <c r="A3" s="13" t="s">
        <v>20</v>
      </c>
      <c r="B3" s="14" t="s">
        <v>21</v>
      </c>
      <c r="C3" s="35" t="s">
        <v>1</v>
      </c>
      <c r="D3" s="29"/>
      <c r="E3" s="36" t="s">
        <v>2</v>
      </c>
      <c r="F3" s="29"/>
      <c r="G3" s="29"/>
      <c r="H3" s="29"/>
      <c r="L3" s="15" t="s">
        <v>12</v>
      </c>
      <c r="M3" s="16">
        <f>Rekapitulace!C10</f>
        <v>0</v>
      </c>
      <c r="N3" s="3" t="s">
        <v>3</v>
      </c>
      <c r="O3">
        <v>0</v>
      </c>
      <c r="P3">
        <v>2</v>
      </c>
    </row>
    <row r="4" spans="1:27" ht="33.950000000000003" customHeight="1" x14ac:dyDescent="0.2">
      <c r="A4" s="13" t="s">
        <v>22</v>
      </c>
      <c r="B4" s="14" t="s">
        <v>23</v>
      </c>
      <c r="C4" s="35" t="s">
        <v>12</v>
      </c>
      <c r="D4" s="29"/>
      <c r="E4" s="36" t="s">
        <v>13</v>
      </c>
      <c r="F4" s="29"/>
      <c r="G4" s="29"/>
      <c r="H4" s="29"/>
      <c r="O4">
        <v>0.12</v>
      </c>
      <c r="P4">
        <v>2</v>
      </c>
    </row>
    <row r="5" spans="1:27" x14ac:dyDescent="0.2">
      <c r="A5" s="33" t="s">
        <v>24</v>
      </c>
      <c r="B5" s="33" t="s">
        <v>25</v>
      </c>
      <c r="C5" s="33" t="s">
        <v>26</v>
      </c>
      <c r="D5" s="33" t="s">
        <v>27</v>
      </c>
      <c r="E5" s="33" t="s">
        <v>28</v>
      </c>
      <c r="F5" s="33" t="s">
        <v>29</v>
      </c>
      <c r="G5" s="33" t="s">
        <v>30</v>
      </c>
      <c r="H5" s="33" t="s">
        <v>31</v>
      </c>
      <c r="I5" s="33" t="s">
        <v>32</v>
      </c>
      <c r="J5" s="17"/>
      <c r="K5" s="17"/>
      <c r="L5" s="33" t="s">
        <v>33</v>
      </c>
      <c r="M5" s="34"/>
      <c r="N5" s="33" t="s">
        <v>34</v>
      </c>
      <c r="O5">
        <v>0.21</v>
      </c>
    </row>
    <row r="6" spans="1:27" x14ac:dyDescent="0.2">
      <c r="A6" s="33"/>
      <c r="B6" s="33"/>
      <c r="C6" s="33"/>
      <c r="D6" s="33"/>
      <c r="E6" s="33"/>
      <c r="F6" s="33"/>
      <c r="G6" s="33"/>
      <c r="H6" s="33"/>
      <c r="I6" s="33"/>
      <c r="J6" s="33" t="s">
        <v>35</v>
      </c>
      <c r="K6" s="34"/>
      <c r="L6" s="34"/>
      <c r="M6" s="34"/>
      <c r="N6" s="33"/>
    </row>
    <row r="7" spans="1:27" ht="25.5" x14ac:dyDescent="0.2">
      <c r="A7" s="33"/>
      <c r="B7" s="33"/>
      <c r="C7" s="33"/>
      <c r="D7" s="33"/>
      <c r="E7" s="33"/>
      <c r="F7" s="33"/>
      <c r="G7" s="33"/>
      <c r="H7" s="33"/>
      <c r="I7" s="33"/>
      <c r="J7" s="6" t="s">
        <v>36</v>
      </c>
      <c r="K7" s="6" t="s">
        <v>37</v>
      </c>
      <c r="L7" s="6" t="s">
        <v>36</v>
      </c>
      <c r="M7" s="6" t="s">
        <v>37</v>
      </c>
      <c r="N7" s="33"/>
      <c r="S7" t="s">
        <v>38</v>
      </c>
      <c r="T7">
        <f>COUNTIFS(L8:L202,"=0",A8:A202,"P")+COUNTIFS(L8:L202,"",A8:A202,"P")+SUM(Q8:Q202)</f>
        <v>48</v>
      </c>
    </row>
    <row r="8" spans="1:27" x14ac:dyDescent="0.2">
      <c r="A8" t="s">
        <v>39</v>
      </c>
      <c r="C8" s="18" t="s">
        <v>40</v>
      </c>
      <c r="E8" s="19" t="s">
        <v>13</v>
      </c>
      <c r="L8" s="20">
        <f>L9</f>
        <v>0</v>
      </c>
      <c r="M8" s="20">
        <f>M9</f>
        <v>0</v>
      </c>
      <c r="N8" s="21"/>
    </row>
    <row r="9" spans="1:27" x14ac:dyDescent="0.2">
      <c r="A9" t="s">
        <v>41</v>
      </c>
      <c r="C9" s="18" t="s">
        <v>42</v>
      </c>
      <c r="E9" s="19" t="s">
        <v>43</v>
      </c>
      <c r="L9" s="20">
        <f>SUMIFS(L10:L201,A10:A201,"P")</f>
        <v>0</v>
      </c>
      <c r="M9" s="20">
        <f>SUMIFS(M10:M201,A10:A201,"P")</f>
        <v>0</v>
      </c>
      <c r="N9" s="21"/>
    </row>
    <row r="10" spans="1:27" x14ac:dyDescent="0.2">
      <c r="A10" t="s">
        <v>44</v>
      </c>
      <c r="B10">
        <v>1</v>
      </c>
      <c r="C10" s="22" t="s">
        <v>45</v>
      </c>
      <c r="D10" t="s">
        <v>46</v>
      </c>
      <c r="E10" s="23" t="s">
        <v>47</v>
      </c>
      <c r="F10" s="24" t="s">
        <v>48</v>
      </c>
      <c r="G10" s="25">
        <v>62</v>
      </c>
      <c r="H10" s="24">
        <v>0</v>
      </c>
      <c r="I10" s="26">
        <f>ROUND(G10*H10,P4)</f>
        <v>0</v>
      </c>
      <c r="L10" s="26">
        <v>0</v>
      </c>
      <c r="M10" s="20">
        <f>ROUND(G10*L10,P4)</f>
        <v>0</v>
      </c>
      <c r="N10" s="21" t="s">
        <v>49</v>
      </c>
      <c r="O10" s="27">
        <f>M10*AA10</f>
        <v>0</v>
      </c>
      <c r="P10">
        <v>3</v>
      </c>
      <c r="AA10">
        <f>IF(P10=1,$O$3,IF(P10=2,$O$4,$O$5))</f>
        <v>0.21</v>
      </c>
    </row>
    <row r="11" spans="1:27" x14ac:dyDescent="0.2">
      <c r="A11" t="s">
        <v>50</v>
      </c>
      <c r="E11" s="23" t="s">
        <v>51</v>
      </c>
    </row>
    <row r="12" spans="1:27" ht="25.5" x14ac:dyDescent="0.2">
      <c r="A12" t="s">
        <v>52</v>
      </c>
      <c r="E12" s="28" t="s">
        <v>53</v>
      </c>
    </row>
    <row r="13" spans="1:27" x14ac:dyDescent="0.2">
      <c r="A13" t="s">
        <v>54</v>
      </c>
      <c r="E13" s="23" t="s">
        <v>55</v>
      </c>
    </row>
    <row r="14" spans="1:27" x14ac:dyDescent="0.2">
      <c r="A14" t="s">
        <v>44</v>
      </c>
      <c r="B14">
        <v>2</v>
      </c>
      <c r="C14" s="22" t="s">
        <v>56</v>
      </c>
      <c r="D14" t="s">
        <v>46</v>
      </c>
      <c r="E14" s="23" t="s">
        <v>57</v>
      </c>
      <c r="F14" s="24" t="s">
        <v>48</v>
      </c>
      <c r="G14" s="25">
        <v>62</v>
      </c>
      <c r="H14" s="24">
        <v>0</v>
      </c>
      <c r="I14" s="26">
        <f>ROUND(G14*H14,P4)</f>
        <v>0</v>
      </c>
      <c r="L14" s="26">
        <v>0</v>
      </c>
      <c r="M14" s="20">
        <f>ROUND(G14*L14,P4)</f>
        <v>0</v>
      </c>
      <c r="N14" s="21" t="s">
        <v>49</v>
      </c>
      <c r="O14" s="27">
        <f>M14*AA14</f>
        <v>0</v>
      </c>
      <c r="P14">
        <v>3</v>
      </c>
      <c r="AA14">
        <f>IF(P14=1,$O$3,IF(P14=2,$O$4,$O$5))</f>
        <v>0.21</v>
      </c>
    </row>
    <row r="15" spans="1:27" x14ac:dyDescent="0.2">
      <c r="A15" t="s">
        <v>50</v>
      </c>
      <c r="E15" s="23" t="s">
        <v>51</v>
      </c>
    </row>
    <row r="16" spans="1:27" ht="25.5" x14ac:dyDescent="0.2">
      <c r="A16" t="s">
        <v>52</v>
      </c>
      <c r="E16" s="28" t="s">
        <v>53</v>
      </c>
    </row>
    <row r="17" spans="1:27" x14ac:dyDescent="0.2">
      <c r="A17" t="s">
        <v>54</v>
      </c>
      <c r="E17" s="23" t="s">
        <v>46</v>
      </c>
    </row>
    <row r="18" spans="1:27" x14ac:dyDescent="0.2">
      <c r="A18" t="s">
        <v>44</v>
      </c>
      <c r="B18">
        <v>3</v>
      </c>
      <c r="C18" s="22" t="s">
        <v>58</v>
      </c>
      <c r="D18" t="s">
        <v>46</v>
      </c>
      <c r="E18" s="23" t="s">
        <v>59</v>
      </c>
      <c r="F18" s="24" t="s">
        <v>48</v>
      </c>
      <c r="G18" s="25">
        <v>1</v>
      </c>
      <c r="H18" s="24">
        <v>0</v>
      </c>
      <c r="I18" s="26">
        <f>ROUND(G18*H18,P4)</f>
        <v>0</v>
      </c>
      <c r="L18" s="26">
        <v>0</v>
      </c>
      <c r="M18" s="20">
        <f>ROUND(G18*L18,P4)</f>
        <v>0</v>
      </c>
      <c r="N18" s="21" t="s">
        <v>60</v>
      </c>
      <c r="O18" s="27">
        <f>M18*AA18</f>
        <v>0</v>
      </c>
      <c r="P18">
        <v>3</v>
      </c>
      <c r="AA18">
        <f>IF(P18=1,$O$3,IF(P18=2,$O$4,$O$5))</f>
        <v>0.21</v>
      </c>
    </row>
    <row r="19" spans="1:27" x14ac:dyDescent="0.2">
      <c r="A19" t="s">
        <v>50</v>
      </c>
      <c r="E19" s="23" t="s">
        <v>51</v>
      </c>
    </row>
    <row r="20" spans="1:27" ht="25.5" x14ac:dyDescent="0.2">
      <c r="A20" t="s">
        <v>52</v>
      </c>
      <c r="E20" s="28" t="s">
        <v>61</v>
      </c>
    </row>
    <row r="21" spans="1:27" x14ac:dyDescent="0.2">
      <c r="A21" t="s">
        <v>54</v>
      </c>
      <c r="E21" s="23" t="s">
        <v>55</v>
      </c>
    </row>
    <row r="22" spans="1:27" ht="25.5" x14ac:dyDescent="0.2">
      <c r="A22" t="s">
        <v>44</v>
      </c>
      <c r="B22">
        <v>4</v>
      </c>
      <c r="C22" s="22" t="s">
        <v>62</v>
      </c>
      <c r="D22" t="s">
        <v>46</v>
      </c>
      <c r="E22" s="23" t="s">
        <v>63</v>
      </c>
      <c r="F22" s="24" t="s">
        <v>48</v>
      </c>
      <c r="G22" s="25">
        <v>1</v>
      </c>
      <c r="H22" s="24">
        <v>0</v>
      </c>
      <c r="I22" s="26">
        <f>ROUND(G22*H22,P4)</f>
        <v>0</v>
      </c>
      <c r="L22" s="26">
        <v>0</v>
      </c>
      <c r="M22" s="20">
        <f>ROUND(G22*L22,P4)</f>
        <v>0</v>
      </c>
      <c r="N22" s="21" t="s">
        <v>49</v>
      </c>
      <c r="O22" s="27">
        <f>M22*AA22</f>
        <v>0</v>
      </c>
      <c r="P22">
        <v>3</v>
      </c>
      <c r="AA22">
        <f>IF(P22=1,$O$3,IF(P22=2,$O$4,$O$5))</f>
        <v>0.21</v>
      </c>
    </row>
    <row r="23" spans="1:27" x14ac:dyDescent="0.2">
      <c r="A23" t="s">
        <v>50</v>
      </c>
      <c r="E23" s="23" t="s">
        <v>51</v>
      </c>
    </row>
    <row r="24" spans="1:27" ht="25.5" x14ac:dyDescent="0.2">
      <c r="A24" t="s">
        <v>52</v>
      </c>
      <c r="E24" s="28" t="s">
        <v>61</v>
      </c>
    </row>
    <row r="25" spans="1:27" x14ac:dyDescent="0.2">
      <c r="A25" t="s">
        <v>54</v>
      </c>
      <c r="E25" s="23" t="s">
        <v>46</v>
      </c>
    </row>
    <row r="26" spans="1:27" x14ac:dyDescent="0.2">
      <c r="A26" t="s">
        <v>44</v>
      </c>
      <c r="B26">
        <v>5</v>
      </c>
      <c r="C26" s="22" t="s">
        <v>64</v>
      </c>
      <c r="D26" t="s">
        <v>46</v>
      </c>
      <c r="E26" s="23" t="s">
        <v>65</v>
      </c>
      <c r="F26" s="24" t="s">
        <v>48</v>
      </c>
      <c r="G26" s="25">
        <v>1</v>
      </c>
      <c r="H26" s="24">
        <v>0</v>
      </c>
      <c r="I26" s="26">
        <f>ROUND(G26*H26,P4)</f>
        <v>0</v>
      </c>
      <c r="L26" s="26">
        <v>0</v>
      </c>
      <c r="M26" s="20">
        <f>ROUND(G26*L26,P4)</f>
        <v>0</v>
      </c>
      <c r="N26" s="21" t="s">
        <v>60</v>
      </c>
      <c r="O26" s="27">
        <f>M26*AA26</f>
        <v>0</v>
      </c>
      <c r="P26">
        <v>3</v>
      </c>
      <c r="AA26">
        <f>IF(P26=1,$O$3,IF(P26=2,$O$4,$O$5))</f>
        <v>0.21</v>
      </c>
    </row>
    <row r="27" spans="1:27" x14ac:dyDescent="0.2">
      <c r="A27" t="s">
        <v>50</v>
      </c>
      <c r="E27" s="23" t="s">
        <v>51</v>
      </c>
    </row>
    <row r="28" spans="1:27" ht="25.5" x14ac:dyDescent="0.2">
      <c r="A28" t="s">
        <v>52</v>
      </c>
      <c r="E28" s="28" t="s">
        <v>61</v>
      </c>
    </row>
    <row r="29" spans="1:27" x14ac:dyDescent="0.2">
      <c r="A29" t="s">
        <v>54</v>
      </c>
      <c r="E29" s="23" t="s">
        <v>66</v>
      </c>
    </row>
    <row r="30" spans="1:27" x14ac:dyDescent="0.2">
      <c r="A30" t="s">
        <v>44</v>
      </c>
      <c r="B30">
        <v>6</v>
      </c>
      <c r="C30" s="22" t="s">
        <v>67</v>
      </c>
      <c r="D30" t="s">
        <v>46</v>
      </c>
      <c r="E30" s="23" t="s">
        <v>68</v>
      </c>
      <c r="F30" s="24" t="s">
        <v>48</v>
      </c>
      <c r="G30" s="25">
        <v>3</v>
      </c>
      <c r="H30" s="24">
        <v>0</v>
      </c>
      <c r="I30" s="26">
        <f>ROUND(G30*H30,P4)</f>
        <v>0</v>
      </c>
      <c r="L30" s="26">
        <v>0</v>
      </c>
      <c r="M30" s="20">
        <f>ROUND(G30*L30,P4)</f>
        <v>0</v>
      </c>
      <c r="N30" s="21" t="s">
        <v>60</v>
      </c>
      <c r="O30" s="27">
        <f>M30*AA30</f>
        <v>0</v>
      </c>
      <c r="P30">
        <v>3</v>
      </c>
      <c r="AA30">
        <f>IF(P30=1,$O$3,IF(P30=2,$O$4,$O$5))</f>
        <v>0.21</v>
      </c>
    </row>
    <row r="31" spans="1:27" x14ac:dyDescent="0.2">
      <c r="A31" t="s">
        <v>50</v>
      </c>
      <c r="E31" s="23" t="s">
        <v>51</v>
      </c>
    </row>
    <row r="32" spans="1:27" ht="25.5" x14ac:dyDescent="0.2">
      <c r="A32" t="s">
        <v>52</v>
      </c>
      <c r="E32" s="28" t="s">
        <v>69</v>
      </c>
    </row>
    <row r="33" spans="1:27" x14ac:dyDescent="0.2">
      <c r="A33" t="s">
        <v>54</v>
      </c>
      <c r="E33" s="23" t="s">
        <v>66</v>
      </c>
    </row>
    <row r="34" spans="1:27" x14ac:dyDescent="0.2">
      <c r="A34" t="s">
        <v>44</v>
      </c>
      <c r="B34">
        <v>7</v>
      </c>
      <c r="C34" s="22" t="s">
        <v>70</v>
      </c>
      <c r="D34" t="s">
        <v>46</v>
      </c>
      <c r="E34" s="23" t="s">
        <v>71</v>
      </c>
      <c r="F34" s="24" t="s">
        <v>48</v>
      </c>
      <c r="G34" s="25">
        <v>31</v>
      </c>
      <c r="H34" s="24">
        <v>0</v>
      </c>
      <c r="I34" s="26">
        <f>ROUND(G34*H34,P4)</f>
        <v>0</v>
      </c>
      <c r="L34" s="26">
        <v>0</v>
      </c>
      <c r="M34" s="20">
        <f>ROUND(G34*L34,P4)</f>
        <v>0</v>
      </c>
      <c r="N34" s="21" t="s">
        <v>60</v>
      </c>
      <c r="O34" s="27">
        <f>M34*AA34</f>
        <v>0</v>
      </c>
      <c r="P34">
        <v>3</v>
      </c>
      <c r="AA34">
        <f>IF(P34=1,$O$3,IF(P34=2,$O$4,$O$5))</f>
        <v>0.21</v>
      </c>
    </row>
    <row r="35" spans="1:27" x14ac:dyDescent="0.2">
      <c r="A35" t="s">
        <v>50</v>
      </c>
      <c r="E35" s="23" t="s">
        <v>51</v>
      </c>
    </row>
    <row r="36" spans="1:27" ht="25.5" x14ac:dyDescent="0.2">
      <c r="A36" t="s">
        <v>52</v>
      </c>
      <c r="E36" s="28" t="s">
        <v>72</v>
      </c>
    </row>
    <row r="37" spans="1:27" x14ac:dyDescent="0.2">
      <c r="A37" t="s">
        <v>54</v>
      </c>
      <c r="E37" s="23" t="s">
        <v>73</v>
      </c>
    </row>
    <row r="38" spans="1:27" x14ac:dyDescent="0.2">
      <c r="A38" t="s">
        <v>44</v>
      </c>
      <c r="B38">
        <v>8</v>
      </c>
      <c r="C38" s="22" t="s">
        <v>74</v>
      </c>
      <c r="D38" t="s">
        <v>46</v>
      </c>
      <c r="E38" s="23" t="s">
        <v>75</v>
      </c>
      <c r="F38" s="24" t="s">
        <v>48</v>
      </c>
      <c r="G38" s="25">
        <v>31</v>
      </c>
      <c r="H38" s="24">
        <v>0</v>
      </c>
      <c r="I38" s="26">
        <f>ROUND(G38*H38,P4)</f>
        <v>0</v>
      </c>
      <c r="L38" s="26">
        <v>0</v>
      </c>
      <c r="M38" s="20">
        <f>ROUND(G38*L38,P4)</f>
        <v>0</v>
      </c>
      <c r="N38" s="21" t="s">
        <v>49</v>
      </c>
      <c r="O38" s="27">
        <f>M38*AA38</f>
        <v>0</v>
      </c>
      <c r="P38">
        <v>3</v>
      </c>
      <c r="AA38">
        <f>IF(P38=1,$O$3,IF(P38=2,$O$4,$O$5))</f>
        <v>0.21</v>
      </c>
    </row>
    <row r="39" spans="1:27" x14ac:dyDescent="0.2">
      <c r="A39" t="s">
        <v>50</v>
      </c>
      <c r="E39" s="23" t="s">
        <v>51</v>
      </c>
    </row>
    <row r="40" spans="1:27" ht="25.5" x14ac:dyDescent="0.2">
      <c r="A40" t="s">
        <v>52</v>
      </c>
      <c r="E40" s="28" t="s">
        <v>72</v>
      </c>
    </row>
    <row r="41" spans="1:27" x14ac:dyDescent="0.2">
      <c r="A41" t="s">
        <v>54</v>
      </c>
      <c r="E41" s="23" t="s">
        <v>66</v>
      </c>
    </row>
    <row r="42" spans="1:27" ht="25.5" x14ac:dyDescent="0.2">
      <c r="A42" t="s">
        <v>44</v>
      </c>
      <c r="B42">
        <v>9</v>
      </c>
      <c r="C42" s="22" t="s">
        <v>76</v>
      </c>
      <c r="D42" t="s">
        <v>46</v>
      </c>
      <c r="E42" s="23" t="s">
        <v>77</v>
      </c>
      <c r="F42" s="24" t="s">
        <v>48</v>
      </c>
      <c r="G42" s="25">
        <v>62</v>
      </c>
      <c r="H42" s="24">
        <v>0</v>
      </c>
      <c r="I42" s="26">
        <f>ROUND(G42*H42,P4)</f>
        <v>0</v>
      </c>
      <c r="L42" s="26">
        <v>0</v>
      </c>
      <c r="M42" s="20">
        <f>ROUND(G42*L42,P4)</f>
        <v>0</v>
      </c>
      <c r="N42" s="21" t="s">
        <v>49</v>
      </c>
      <c r="O42" s="27">
        <f>M42*AA42</f>
        <v>0</v>
      </c>
      <c r="P42">
        <v>3</v>
      </c>
      <c r="AA42">
        <f>IF(P42=1,$O$3,IF(P42=2,$O$4,$O$5))</f>
        <v>0.21</v>
      </c>
    </row>
    <row r="43" spans="1:27" x14ac:dyDescent="0.2">
      <c r="A43" t="s">
        <v>50</v>
      </c>
      <c r="E43" s="23" t="s">
        <v>78</v>
      </c>
    </row>
    <row r="44" spans="1:27" ht="25.5" x14ac:dyDescent="0.2">
      <c r="A44" t="s">
        <v>52</v>
      </c>
      <c r="E44" s="28" t="s">
        <v>53</v>
      </c>
    </row>
    <row r="45" spans="1:27" x14ac:dyDescent="0.2">
      <c r="A45" t="s">
        <v>54</v>
      </c>
      <c r="E45" s="23" t="s">
        <v>55</v>
      </c>
    </row>
    <row r="46" spans="1:27" x14ac:dyDescent="0.2">
      <c r="A46" t="s">
        <v>44</v>
      </c>
      <c r="B46">
        <v>10</v>
      </c>
      <c r="C46" s="22" t="s">
        <v>79</v>
      </c>
      <c r="D46" t="s">
        <v>46</v>
      </c>
      <c r="E46" s="23" t="s">
        <v>80</v>
      </c>
      <c r="F46" s="24" t="s">
        <v>48</v>
      </c>
      <c r="G46" s="25">
        <v>62</v>
      </c>
      <c r="H46" s="24">
        <v>0</v>
      </c>
      <c r="I46" s="26">
        <f>ROUND(G46*H46,P4)</f>
        <v>0</v>
      </c>
      <c r="L46" s="26">
        <v>0</v>
      </c>
      <c r="M46" s="20">
        <f>ROUND(G46*L46,P4)</f>
        <v>0</v>
      </c>
      <c r="N46" s="21" t="s">
        <v>49</v>
      </c>
      <c r="O46" s="27">
        <f>M46*AA46</f>
        <v>0</v>
      </c>
      <c r="P46">
        <v>3</v>
      </c>
      <c r="AA46">
        <f>IF(P46=1,$O$3,IF(P46=2,$O$4,$O$5))</f>
        <v>0.21</v>
      </c>
    </row>
    <row r="47" spans="1:27" x14ac:dyDescent="0.2">
      <c r="A47" t="s">
        <v>50</v>
      </c>
      <c r="E47" s="23" t="s">
        <v>51</v>
      </c>
    </row>
    <row r="48" spans="1:27" ht="25.5" x14ac:dyDescent="0.2">
      <c r="A48" t="s">
        <v>52</v>
      </c>
      <c r="E48" s="28" t="s">
        <v>53</v>
      </c>
    </row>
    <row r="49" spans="1:27" x14ac:dyDescent="0.2">
      <c r="A49" t="s">
        <v>54</v>
      </c>
      <c r="E49" s="23" t="s">
        <v>55</v>
      </c>
    </row>
    <row r="50" spans="1:27" ht="25.5" x14ac:dyDescent="0.2">
      <c r="A50" t="s">
        <v>44</v>
      </c>
      <c r="B50">
        <v>11</v>
      </c>
      <c r="C50" s="22" t="s">
        <v>81</v>
      </c>
      <c r="D50" t="s">
        <v>46</v>
      </c>
      <c r="E50" s="23" t="s">
        <v>82</v>
      </c>
      <c r="F50" s="24" t="s">
        <v>83</v>
      </c>
      <c r="G50" s="25">
        <v>62</v>
      </c>
      <c r="H50" s="24">
        <v>0</v>
      </c>
      <c r="I50" s="26">
        <f>ROUND(G50*H50,P4)</f>
        <v>0</v>
      </c>
      <c r="L50" s="26">
        <v>0</v>
      </c>
      <c r="M50" s="20">
        <f>ROUND(G50*L50,P4)</f>
        <v>0</v>
      </c>
      <c r="N50" s="21" t="s">
        <v>49</v>
      </c>
      <c r="O50" s="27">
        <f>M50*AA50</f>
        <v>0</v>
      </c>
      <c r="P50">
        <v>3</v>
      </c>
      <c r="AA50">
        <f>IF(P50=1,$O$3,IF(P50=2,$O$4,$O$5))</f>
        <v>0.21</v>
      </c>
    </row>
    <row r="51" spans="1:27" x14ac:dyDescent="0.2">
      <c r="A51" t="s">
        <v>50</v>
      </c>
      <c r="E51" s="23" t="s">
        <v>51</v>
      </c>
    </row>
    <row r="52" spans="1:27" ht="25.5" x14ac:dyDescent="0.2">
      <c r="A52" t="s">
        <v>52</v>
      </c>
      <c r="E52" s="28" t="s">
        <v>53</v>
      </c>
    </row>
    <row r="53" spans="1:27" x14ac:dyDescent="0.2">
      <c r="A53" t="s">
        <v>54</v>
      </c>
      <c r="E53" s="23" t="s">
        <v>55</v>
      </c>
    </row>
    <row r="54" spans="1:27" ht="25.5" x14ac:dyDescent="0.2">
      <c r="A54" t="s">
        <v>44</v>
      </c>
      <c r="B54">
        <v>12</v>
      </c>
      <c r="C54" s="22" t="s">
        <v>84</v>
      </c>
      <c r="D54" t="s">
        <v>46</v>
      </c>
      <c r="E54" s="23" t="s">
        <v>85</v>
      </c>
      <c r="F54" s="24" t="s">
        <v>86</v>
      </c>
      <c r="G54" s="25">
        <v>1</v>
      </c>
      <c r="H54" s="24">
        <v>0</v>
      </c>
      <c r="I54" s="26">
        <f>ROUND(G54*H54,P4)</f>
        <v>0</v>
      </c>
      <c r="L54" s="26">
        <v>0</v>
      </c>
      <c r="M54" s="20">
        <f>ROUND(G54*L54,P4)</f>
        <v>0</v>
      </c>
      <c r="N54" s="21" t="s">
        <v>60</v>
      </c>
      <c r="O54" s="27">
        <f>M54*AA54</f>
        <v>0</v>
      </c>
      <c r="P54">
        <v>3</v>
      </c>
      <c r="AA54">
        <f>IF(P54=1,$O$3,IF(P54=2,$O$4,$O$5))</f>
        <v>0.21</v>
      </c>
    </row>
    <row r="55" spans="1:27" x14ac:dyDescent="0.2">
      <c r="A55" t="s">
        <v>50</v>
      </c>
      <c r="E55" s="23" t="s">
        <v>51</v>
      </c>
    </row>
    <row r="56" spans="1:27" ht="25.5" x14ac:dyDescent="0.2">
      <c r="A56" t="s">
        <v>52</v>
      </c>
      <c r="E56" s="28" t="s">
        <v>61</v>
      </c>
    </row>
    <row r="57" spans="1:27" x14ac:dyDescent="0.2">
      <c r="A57" t="s">
        <v>54</v>
      </c>
      <c r="E57" s="23" t="s">
        <v>87</v>
      </c>
    </row>
    <row r="58" spans="1:27" x14ac:dyDescent="0.2">
      <c r="A58" t="s">
        <v>44</v>
      </c>
      <c r="B58">
        <v>13</v>
      </c>
      <c r="C58" s="22" t="s">
        <v>88</v>
      </c>
      <c r="D58" t="s">
        <v>46</v>
      </c>
      <c r="E58" s="23" t="s">
        <v>89</v>
      </c>
      <c r="F58" s="24" t="s">
        <v>83</v>
      </c>
      <c r="G58" s="25">
        <v>77</v>
      </c>
      <c r="H58" s="24">
        <v>0</v>
      </c>
      <c r="I58" s="26">
        <f>ROUND(G58*H58,P4)</f>
        <v>0</v>
      </c>
      <c r="L58" s="26">
        <v>0</v>
      </c>
      <c r="M58" s="20">
        <f>ROUND(G58*L58,P4)</f>
        <v>0</v>
      </c>
      <c r="N58" s="21" t="s">
        <v>49</v>
      </c>
      <c r="O58" s="27">
        <f>M58*AA58</f>
        <v>0</v>
      </c>
      <c r="P58">
        <v>3</v>
      </c>
      <c r="AA58">
        <f>IF(P58=1,$O$3,IF(P58=2,$O$4,$O$5))</f>
        <v>0.21</v>
      </c>
    </row>
    <row r="59" spans="1:27" x14ac:dyDescent="0.2">
      <c r="A59" t="s">
        <v>50</v>
      </c>
      <c r="E59" s="23" t="s">
        <v>51</v>
      </c>
    </row>
    <row r="60" spans="1:27" ht="25.5" x14ac:dyDescent="0.2">
      <c r="A60" t="s">
        <v>52</v>
      </c>
      <c r="E60" s="28" t="s">
        <v>90</v>
      </c>
    </row>
    <row r="61" spans="1:27" x14ac:dyDescent="0.2">
      <c r="A61" t="s">
        <v>54</v>
      </c>
      <c r="E61" s="23" t="s">
        <v>91</v>
      </c>
    </row>
    <row r="62" spans="1:27" x14ac:dyDescent="0.2">
      <c r="A62" t="s">
        <v>44</v>
      </c>
      <c r="B62">
        <v>14</v>
      </c>
      <c r="C62" s="22" t="s">
        <v>92</v>
      </c>
      <c r="D62" t="s">
        <v>46</v>
      </c>
      <c r="E62" s="23" t="s">
        <v>93</v>
      </c>
      <c r="F62" s="24" t="s">
        <v>83</v>
      </c>
      <c r="G62" s="25">
        <v>170</v>
      </c>
      <c r="H62" s="24">
        <v>0</v>
      </c>
      <c r="I62" s="26">
        <f>ROUND(G62*H62,P4)</f>
        <v>0</v>
      </c>
      <c r="L62" s="26">
        <v>0</v>
      </c>
      <c r="M62" s="20">
        <f>ROUND(G62*L62,P4)</f>
        <v>0</v>
      </c>
      <c r="N62" s="21" t="s">
        <v>49</v>
      </c>
      <c r="O62" s="27">
        <f>M62*AA62</f>
        <v>0</v>
      </c>
      <c r="P62">
        <v>3</v>
      </c>
      <c r="AA62">
        <f>IF(P62=1,$O$3,IF(P62=2,$O$4,$O$5))</f>
        <v>0.21</v>
      </c>
    </row>
    <row r="63" spans="1:27" x14ac:dyDescent="0.2">
      <c r="A63" t="s">
        <v>50</v>
      </c>
      <c r="E63" s="23" t="s">
        <v>51</v>
      </c>
    </row>
    <row r="64" spans="1:27" ht="25.5" x14ac:dyDescent="0.2">
      <c r="A64" t="s">
        <v>52</v>
      </c>
      <c r="E64" s="28" t="s">
        <v>94</v>
      </c>
    </row>
    <row r="65" spans="1:27" x14ac:dyDescent="0.2">
      <c r="A65" t="s">
        <v>54</v>
      </c>
      <c r="E65" s="23" t="s">
        <v>91</v>
      </c>
    </row>
    <row r="66" spans="1:27" x14ac:dyDescent="0.2">
      <c r="A66" t="s">
        <v>44</v>
      </c>
      <c r="B66">
        <v>15</v>
      </c>
      <c r="C66" s="22" t="s">
        <v>95</v>
      </c>
      <c r="D66" t="s">
        <v>46</v>
      </c>
      <c r="E66" s="23" t="s">
        <v>96</v>
      </c>
      <c r="F66" s="24" t="s">
        <v>83</v>
      </c>
      <c r="G66" s="25">
        <v>170</v>
      </c>
      <c r="H66" s="24">
        <v>0</v>
      </c>
      <c r="I66" s="26">
        <f>ROUND(G66*H66,P4)</f>
        <v>0</v>
      </c>
      <c r="L66" s="26">
        <v>0</v>
      </c>
      <c r="M66" s="20">
        <f>ROUND(G66*L66,P4)</f>
        <v>0</v>
      </c>
      <c r="N66" s="21" t="s">
        <v>49</v>
      </c>
      <c r="O66" s="27">
        <f>M66*AA66</f>
        <v>0</v>
      </c>
      <c r="P66">
        <v>3</v>
      </c>
      <c r="AA66">
        <f>IF(P66=1,$O$3,IF(P66=2,$O$4,$O$5))</f>
        <v>0.21</v>
      </c>
    </row>
    <row r="67" spans="1:27" x14ac:dyDescent="0.2">
      <c r="A67" t="s">
        <v>50</v>
      </c>
      <c r="E67" s="23" t="s">
        <v>51</v>
      </c>
    </row>
    <row r="68" spans="1:27" ht="25.5" x14ac:dyDescent="0.2">
      <c r="A68" t="s">
        <v>52</v>
      </c>
      <c r="E68" s="28" t="s">
        <v>94</v>
      </c>
    </row>
    <row r="69" spans="1:27" x14ac:dyDescent="0.2">
      <c r="A69" t="s">
        <v>54</v>
      </c>
      <c r="E69" s="23" t="s">
        <v>91</v>
      </c>
    </row>
    <row r="70" spans="1:27" x14ac:dyDescent="0.2">
      <c r="A70" t="s">
        <v>44</v>
      </c>
      <c r="B70">
        <v>16</v>
      </c>
      <c r="C70" s="22" t="s">
        <v>97</v>
      </c>
      <c r="D70" t="s">
        <v>46</v>
      </c>
      <c r="E70" s="23" t="s">
        <v>98</v>
      </c>
      <c r="F70" s="24" t="s">
        <v>83</v>
      </c>
      <c r="G70" s="25">
        <v>140</v>
      </c>
      <c r="H70" s="24">
        <v>0</v>
      </c>
      <c r="I70" s="26">
        <f>ROUND(G70*H70,P4)</f>
        <v>0</v>
      </c>
      <c r="L70" s="26">
        <v>0</v>
      </c>
      <c r="M70" s="20">
        <f>ROUND(G70*L70,P4)</f>
        <v>0</v>
      </c>
      <c r="N70" s="21" t="s">
        <v>49</v>
      </c>
      <c r="O70" s="27">
        <f>M70*AA70</f>
        <v>0</v>
      </c>
      <c r="P70">
        <v>3</v>
      </c>
      <c r="AA70">
        <f>IF(P70=1,$O$3,IF(P70=2,$O$4,$O$5))</f>
        <v>0.21</v>
      </c>
    </row>
    <row r="71" spans="1:27" x14ac:dyDescent="0.2">
      <c r="A71" t="s">
        <v>50</v>
      </c>
      <c r="E71" s="23" t="s">
        <v>99</v>
      </c>
    </row>
    <row r="72" spans="1:27" ht="25.5" x14ac:dyDescent="0.2">
      <c r="A72" t="s">
        <v>52</v>
      </c>
      <c r="E72" s="28" t="s">
        <v>100</v>
      </c>
    </row>
    <row r="73" spans="1:27" x14ac:dyDescent="0.2">
      <c r="A73" t="s">
        <v>54</v>
      </c>
      <c r="E73" s="23" t="s">
        <v>91</v>
      </c>
    </row>
    <row r="74" spans="1:27" ht="25.5" x14ac:dyDescent="0.2">
      <c r="A74" t="s">
        <v>44</v>
      </c>
      <c r="B74">
        <v>17</v>
      </c>
      <c r="C74" s="22" t="s">
        <v>101</v>
      </c>
      <c r="D74" t="s">
        <v>46</v>
      </c>
      <c r="E74" s="23" t="s">
        <v>102</v>
      </c>
      <c r="F74" s="24" t="s">
        <v>83</v>
      </c>
      <c r="G74" s="25">
        <v>85</v>
      </c>
      <c r="H74" s="24">
        <v>0</v>
      </c>
      <c r="I74" s="26">
        <f>ROUND(G74*H74,P4)</f>
        <v>0</v>
      </c>
      <c r="L74" s="26">
        <v>0</v>
      </c>
      <c r="M74" s="20">
        <f>ROUND(G74*L74,P4)</f>
        <v>0</v>
      </c>
      <c r="N74" s="21" t="s">
        <v>49</v>
      </c>
      <c r="O74" s="27">
        <f>M74*AA74</f>
        <v>0</v>
      </c>
      <c r="P74">
        <v>3</v>
      </c>
      <c r="AA74">
        <f>IF(P74=1,$O$3,IF(P74=2,$O$4,$O$5))</f>
        <v>0.21</v>
      </c>
    </row>
    <row r="75" spans="1:27" x14ac:dyDescent="0.2">
      <c r="A75" t="s">
        <v>50</v>
      </c>
      <c r="E75" s="23" t="s">
        <v>51</v>
      </c>
    </row>
    <row r="76" spans="1:27" ht="25.5" x14ac:dyDescent="0.2">
      <c r="A76" t="s">
        <v>52</v>
      </c>
      <c r="E76" s="28" t="s">
        <v>103</v>
      </c>
    </row>
    <row r="77" spans="1:27" x14ac:dyDescent="0.2">
      <c r="A77" t="s">
        <v>54</v>
      </c>
      <c r="E77" s="23" t="s">
        <v>91</v>
      </c>
    </row>
    <row r="78" spans="1:27" x14ac:dyDescent="0.2">
      <c r="A78" t="s">
        <v>44</v>
      </c>
      <c r="B78">
        <v>18</v>
      </c>
      <c r="C78" s="22" t="s">
        <v>104</v>
      </c>
      <c r="D78" t="s">
        <v>46</v>
      </c>
      <c r="E78" s="23" t="s">
        <v>105</v>
      </c>
      <c r="F78" s="24" t="s">
        <v>83</v>
      </c>
      <c r="G78" s="25">
        <v>642</v>
      </c>
      <c r="H78" s="24">
        <v>0</v>
      </c>
      <c r="I78" s="26">
        <f>ROUND(G78*H78,P4)</f>
        <v>0</v>
      </c>
      <c r="L78" s="26">
        <v>0</v>
      </c>
      <c r="M78" s="20">
        <f>ROUND(G78*L78,P4)</f>
        <v>0</v>
      </c>
      <c r="N78" s="21" t="s">
        <v>49</v>
      </c>
      <c r="O78" s="27">
        <f>M78*AA78</f>
        <v>0</v>
      </c>
      <c r="P78">
        <v>3</v>
      </c>
      <c r="AA78">
        <f>IF(P78=1,$O$3,IF(P78=2,$O$4,$O$5))</f>
        <v>0.21</v>
      </c>
    </row>
    <row r="79" spans="1:27" x14ac:dyDescent="0.2">
      <c r="A79" t="s">
        <v>50</v>
      </c>
      <c r="E79" s="23" t="s">
        <v>51</v>
      </c>
    </row>
    <row r="80" spans="1:27" ht="25.5" x14ac:dyDescent="0.2">
      <c r="A80" t="s">
        <v>52</v>
      </c>
      <c r="E80" s="28" t="s">
        <v>106</v>
      </c>
    </row>
    <row r="81" spans="1:27" x14ac:dyDescent="0.2">
      <c r="A81" t="s">
        <v>54</v>
      </c>
      <c r="E81" s="23" t="s">
        <v>55</v>
      </c>
    </row>
    <row r="82" spans="1:27" ht="38.25" x14ac:dyDescent="0.2">
      <c r="A82" t="s">
        <v>44</v>
      </c>
      <c r="B82">
        <v>19</v>
      </c>
      <c r="C82" s="22" t="s">
        <v>107</v>
      </c>
      <c r="D82" t="s">
        <v>46</v>
      </c>
      <c r="E82" s="23" t="s">
        <v>108</v>
      </c>
      <c r="F82" s="24" t="s">
        <v>83</v>
      </c>
      <c r="G82" s="25">
        <v>15</v>
      </c>
      <c r="H82" s="24">
        <v>0</v>
      </c>
      <c r="I82" s="26">
        <f>ROUND(G82*H82,P4)</f>
        <v>0</v>
      </c>
      <c r="L82" s="26">
        <v>0</v>
      </c>
      <c r="M82" s="20">
        <f>ROUND(G82*L82,P4)</f>
        <v>0</v>
      </c>
      <c r="N82" s="21" t="s">
        <v>49</v>
      </c>
      <c r="O82" s="27">
        <f>M82*AA82</f>
        <v>0</v>
      </c>
      <c r="P82">
        <v>3</v>
      </c>
      <c r="AA82">
        <f>IF(P82=1,$O$3,IF(P82=2,$O$4,$O$5))</f>
        <v>0.21</v>
      </c>
    </row>
    <row r="83" spans="1:27" x14ac:dyDescent="0.2">
      <c r="A83" t="s">
        <v>50</v>
      </c>
      <c r="E83" s="23" t="s">
        <v>51</v>
      </c>
    </row>
    <row r="84" spans="1:27" ht="25.5" x14ac:dyDescent="0.2">
      <c r="A84" t="s">
        <v>52</v>
      </c>
      <c r="E84" s="28" t="s">
        <v>109</v>
      </c>
    </row>
    <row r="85" spans="1:27" x14ac:dyDescent="0.2">
      <c r="A85" t="s">
        <v>54</v>
      </c>
      <c r="E85" s="23" t="s">
        <v>46</v>
      </c>
    </row>
    <row r="86" spans="1:27" x14ac:dyDescent="0.2">
      <c r="A86" t="s">
        <v>44</v>
      </c>
      <c r="B86">
        <v>20</v>
      </c>
      <c r="C86" s="22" t="s">
        <v>110</v>
      </c>
      <c r="D86" t="s">
        <v>46</v>
      </c>
      <c r="E86" s="23" t="s">
        <v>111</v>
      </c>
      <c r="F86" s="24" t="s">
        <v>83</v>
      </c>
      <c r="G86" s="25">
        <v>15</v>
      </c>
      <c r="H86" s="24">
        <v>0</v>
      </c>
      <c r="I86" s="26">
        <f>ROUND(G86*H86,P4)</f>
        <v>0</v>
      </c>
      <c r="L86" s="26">
        <v>0</v>
      </c>
      <c r="M86" s="20">
        <f>ROUND(G86*L86,P4)</f>
        <v>0</v>
      </c>
      <c r="N86" s="21" t="s">
        <v>49</v>
      </c>
      <c r="O86" s="27">
        <f>M86*AA86</f>
        <v>0</v>
      </c>
      <c r="P86">
        <v>3</v>
      </c>
      <c r="AA86">
        <f>IF(P86=1,$O$3,IF(P86=2,$O$4,$O$5))</f>
        <v>0.21</v>
      </c>
    </row>
    <row r="87" spans="1:27" x14ac:dyDescent="0.2">
      <c r="A87" t="s">
        <v>50</v>
      </c>
      <c r="E87" s="23" t="s">
        <v>51</v>
      </c>
    </row>
    <row r="88" spans="1:27" ht="25.5" x14ac:dyDescent="0.2">
      <c r="A88" t="s">
        <v>52</v>
      </c>
      <c r="E88" s="28" t="s">
        <v>109</v>
      </c>
    </row>
    <row r="89" spans="1:27" x14ac:dyDescent="0.2">
      <c r="A89" t="s">
        <v>54</v>
      </c>
      <c r="E89" s="23" t="s">
        <v>46</v>
      </c>
    </row>
    <row r="90" spans="1:27" ht="25.5" x14ac:dyDescent="0.2">
      <c r="A90" t="s">
        <v>44</v>
      </c>
      <c r="B90">
        <v>21</v>
      </c>
      <c r="C90" s="22" t="s">
        <v>112</v>
      </c>
      <c r="D90" t="s">
        <v>46</v>
      </c>
      <c r="E90" s="23" t="s">
        <v>113</v>
      </c>
      <c r="F90" s="24" t="s">
        <v>48</v>
      </c>
      <c r="G90" s="25">
        <v>3</v>
      </c>
      <c r="H90" s="24">
        <v>0</v>
      </c>
      <c r="I90" s="26">
        <f>ROUND(G90*H90,P4)</f>
        <v>0</v>
      </c>
      <c r="L90" s="26">
        <v>0</v>
      </c>
      <c r="M90" s="20">
        <f>ROUND(G90*L90,P4)</f>
        <v>0</v>
      </c>
      <c r="N90" s="21" t="s">
        <v>49</v>
      </c>
      <c r="O90" s="27">
        <f>M90*AA90</f>
        <v>0</v>
      </c>
      <c r="P90">
        <v>3</v>
      </c>
      <c r="AA90">
        <f>IF(P90=1,$O$3,IF(P90=2,$O$4,$O$5))</f>
        <v>0.21</v>
      </c>
    </row>
    <row r="91" spans="1:27" x14ac:dyDescent="0.2">
      <c r="A91" t="s">
        <v>50</v>
      </c>
      <c r="E91" s="23" t="s">
        <v>51</v>
      </c>
    </row>
    <row r="92" spans="1:27" ht="25.5" x14ac:dyDescent="0.2">
      <c r="A92" t="s">
        <v>52</v>
      </c>
      <c r="E92" s="28" t="s">
        <v>69</v>
      </c>
    </row>
    <row r="93" spans="1:27" x14ac:dyDescent="0.2">
      <c r="A93" t="s">
        <v>54</v>
      </c>
      <c r="E93" s="23" t="s">
        <v>55</v>
      </c>
    </row>
    <row r="94" spans="1:27" x14ac:dyDescent="0.2">
      <c r="A94" t="s">
        <v>44</v>
      </c>
      <c r="B94">
        <v>22</v>
      </c>
      <c r="C94" s="22" t="s">
        <v>114</v>
      </c>
      <c r="D94" t="s">
        <v>46</v>
      </c>
      <c r="E94" s="23" t="s">
        <v>115</v>
      </c>
      <c r="F94" s="24" t="s">
        <v>48</v>
      </c>
      <c r="G94" s="25">
        <v>3</v>
      </c>
      <c r="H94" s="24">
        <v>0</v>
      </c>
      <c r="I94" s="26">
        <f>ROUND(G94*H94,P4)</f>
        <v>0</v>
      </c>
      <c r="L94" s="26">
        <v>0</v>
      </c>
      <c r="M94" s="20">
        <f>ROUND(G94*L94,P4)</f>
        <v>0</v>
      </c>
      <c r="N94" s="21" t="s">
        <v>60</v>
      </c>
      <c r="O94" s="27">
        <f>M94*AA94</f>
        <v>0</v>
      </c>
      <c r="P94">
        <v>3</v>
      </c>
      <c r="AA94">
        <f>IF(P94=1,$O$3,IF(P94=2,$O$4,$O$5))</f>
        <v>0.21</v>
      </c>
    </row>
    <row r="95" spans="1:27" x14ac:dyDescent="0.2">
      <c r="A95" t="s">
        <v>50</v>
      </c>
      <c r="E95" s="23" t="s">
        <v>51</v>
      </c>
    </row>
    <row r="96" spans="1:27" ht="25.5" x14ac:dyDescent="0.2">
      <c r="A96" t="s">
        <v>52</v>
      </c>
      <c r="E96" s="28" t="s">
        <v>69</v>
      </c>
    </row>
    <row r="97" spans="1:27" x14ac:dyDescent="0.2">
      <c r="A97" t="s">
        <v>54</v>
      </c>
      <c r="E97" s="23" t="s">
        <v>55</v>
      </c>
    </row>
    <row r="98" spans="1:27" x14ac:dyDescent="0.2">
      <c r="A98" t="s">
        <v>44</v>
      </c>
      <c r="B98">
        <v>23</v>
      </c>
      <c r="C98" s="22" t="s">
        <v>116</v>
      </c>
      <c r="D98" t="s">
        <v>46</v>
      </c>
      <c r="E98" s="23" t="s">
        <v>117</v>
      </c>
      <c r="F98" s="24" t="s">
        <v>48</v>
      </c>
      <c r="G98" s="25">
        <v>1</v>
      </c>
      <c r="H98" s="24">
        <v>0</v>
      </c>
      <c r="I98" s="26">
        <f>ROUND(G98*H98,P4)</f>
        <v>0</v>
      </c>
      <c r="L98" s="26">
        <v>0</v>
      </c>
      <c r="M98" s="20">
        <f>ROUND(G98*L98,P4)</f>
        <v>0</v>
      </c>
      <c r="N98" s="21" t="s">
        <v>60</v>
      </c>
      <c r="O98" s="27">
        <f>M98*AA98</f>
        <v>0</v>
      </c>
      <c r="P98">
        <v>3</v>
      </c>
      <c r="AA98">
        <f>IF(P98=1,$O$3,IF(P98=2,$O$4,$O$5))</f>
        <v>0.21</v>
      </c>
    </row>
    <row r="99" spans="1:27" x14ac:dyDescent="0.2">
      <c r="A99" t="s">
        <v>50</v>
      </c>
      <c r="E99" s="23" t="s">
        <v>51</v>
      </c>
    </row>
    <row r="100" spans="1:27" ht="25.5" x14ac:dyDescent="0.2">
      <c r="A100" t="s">
        <v>52</v>
      </c>
      <c r="E100" s="28" t="s">
        <v>61</v>
      </c>
    </row>
    <row r="101" spans="1:27" x14ac:dyDescent="0.2">
      <c r="A101" t="s">
        <v>54</v>
      </c>
      <c r="E101" s="23" t="s">
        <v>55</v>
      </c>
    </row>
    <row r="102" spans="1:27" x14ac:dyDescent="0.2">
      <c r="A102" t="s">
        <v>44</v>
      </c>
      <c r="B102">
        <v>24</v>
      </c>
      <c r="C102" s="22" t="s">
        <v>118</v>
      </c>
      <c r="D102" t="s">
        <v>46</v>
      </c>
      <c r="E102" s="23" t="s">
        <v>119</v>
      </c>
      <c r="F102" s="24" t="s">
        <v>48</v>
      </c>
      <c r="G102" s="25">
        <v>1</v>
      </c>
      <c r="H102" s="24">
        <v>0</v>
      </c>
      <c r="I102" s="26">
        <f>ROUND(G102*H102,P4)</f>
        <v>0</v>
      </c>
      <c r="L102" s="26">
        <v>0</v>
      </c>
      <c r="M102" s="20">
        <f>ROUND(G102*L102,P4)</f>
        <v>0</v>
      </c>
      <c r="N102" s="21" t="s">
        <v>60</v>
      </c>
      <c r="O102" s="27">
        <f>M102*AA102</f>
        <v>0</v>
      </c>
      <c r="P102">
        <v>3</v>
      </c>
      <c r="AA102">
        <f>IF(P102=1,$O$3,IF(P102=2,$O$4,$O$5))</f>
        <v>0.21</v>
      </c>
    </row>
    <row r="103" spans="1:27" x14ac:dyDescent="0.2">
      <c r="A103" t="s">
        <v>50</v>
      </c>
      <c r="E103" s="23" t="s">
        <v>51</v>
      </c>
    </row>
    <row r="104" spans="1:27" ht="25.5" x14ac:dyDescent="0.2">
      <c r="A104" t="s">
        <v>52</v>
      </c>
      <c r="E104" s="28" t="s">
        <v>61</v>
      </c>
    </row>
    <row r="105" spans="1:27" x14ac:dyDescent="0.2">
      <c r="A105" t="s">
        <v>54</v>
      </c>
      <c r="E105" s="23" t="s">
        <v>55</v>
      </c>
    </row>
    <row r="106" spans="1:27" x14ac:dyDescent="0.2">
      <c r="A106" t="s">
        <v>44</v>
      </c>
      <c r="B106">
        <v>25</v>
      </c>
      <c r="C106" s="22" t="s">
        <v>120</v>
      </c>
      <c r="D106" t="s">
        <v>46</v>
      </c>
      <c r="E106" s="23" t="s">
        <v>121</v>
      </c>
      <c r="F106" s="24" t="s">
        <v>48</v>
      </c>
      <c r="G106" s="25">
        <v>2</v>
      </c>
      <c r="H106" s="24">
        <v>0</v>
      </c>
      <c r="I106" s="26">
        <f>ROUND(G106*H106,P4)</f>
        <v>0</v>
      </c>
      <c r="L106" s="26">
        <v>0</v>
      </c>
      <c r="M106" s="20">
        <f>ROUND(G106*L106,P4)</f>
        <v>0</v>
      </c>
      <c r="N106" s="21" t="s">
        <v>49</v>
      </c>
      <c r="O106" s="27">
        <f>M106*AA106</f>
        <v>0</v>
      </c>
      <c r="P106">
        <v>3</v>
      </c>
      <c r="AA106">
        <f>IF(P106=1,$O$3,IF(P106=2,$O$4,$O$5))</f>
        <v>0.21</v>
      </c>
    </row>
    <row r="107" spans="1:27" x14ac:dyDescent="0.2">
      <c r="A107" t="s">
        <v>50</v>
      </c>
      <c r="E107" s="23" t="s">
        <v>122</v>
      </c>
    </row>
    <row r="108" spans="1:27" ht="25.5" x14ac:dyDescent="0.2">
      <c r="A108" t="s">
        <v>52</v>
      </c>
      <c r="E108" s="28" t="s">
        <v>123</v>
      </c>
    </row>
    <row r="109" spans="1:27" x14ac:dyDescent="0.2">
      <c r="A109" t="s">
        <v>54</v>
      </c>
      <c r="E109" s="23" t="s">
        <v>55</v>
      </c>
    </row>
    <row r="110" spans="1:27" x14ac:dyDescent="0.2">
      <c r="A110" t="s">
        <v>44</v>
      </c>
      <c r="B110">
        <v>26</v>
      </c>
      <c r="C110" s="22" t="s">
        <v>124</v>
      </c>
      <c r="D110" t="s">
        <v>46</v>
      </c>
      <c r="E110" s="23" t="s">
        <v>125</v>
      </c>
      <c r="F110" s="24" t="s">
        <v>86</v>
      </c>
      <c r="G110" s="25">
        <v>1</v>
      </c>
      <c r="H110" s="24">
        <v>0</v>
      </c>
      <c r="I110" s="26">
        <f>ROUND(G110*H110,P4)</f>
        <v>0</v>
      </c>
      <c r="L110" s="26">
        <v>0</v>
      </c>
      <c r="M110" s="20">
        <f>ROUND(G110*L110,P4)</f>
        <v>0</v>
      </c>
      <c r="N110" s="21" t="s">
        <v>60</v>
      </c>
      <c r="O110" s="27">
        <f>M110*AA110</f>
        <v>0</v>
      </c>
      <c r="P110">
        <v>3</v>
      </c>
      <c r="AA110">
        <f>IF(P110=1,$O$3,IF(P110=2,$O$4,$O$5))</f>
        <v>0.21</v>
      </c>
    </row>
    <row r="111" spans="1:27" x14ac:dyDescent="0.2">
      <c r="A111" t="s">
        <v>50</v>
      </c>
      <c r="E111" s="23" t="s">
        <v>51</v>
      </c>
    </row>
    <row r="112" spans="1:27" ht="25.5" x14ac:dyDescent="0.2">
      <c r="A112" t="s">
        <v>52</v>
      </c>
      <c r="E112" s="28" t="s">
        <v>61</v>
      </c>
    </row>
    <row r="113" spans="1:27" x14ac:dyDescent="0.2">
      <c r="A113" t="s">
        <v>54</v>
      </c>
      <c r="E113" s="23" t="s">
        <v>55</v>
      </c>
    </row>
    <row r="114" spans="1:27" x14ac:dyDescent="0.2">
      <c r="A114" t="s">
        <v>44</v>
      </c>
      <c r="B114">
        <v>27</v>
      </c>
      <c r="C114" s="22" t="s">
        <v>126</v>
      </c>
      <c r="D114" t="s">
        <v>46</v>
      </c>
      <c r="E114" s="23" t="s">
        <v>127</v>
      </c>
      <c r="F114" s="24" t="s">
        <v>83</v>
      </c>
      <c r="G114" s="25">
        <v>25</v>
      </c>
      <c r="H114" s="24">
        <v>0</v>
      </c>
      <c r="I114" s="26">
        <f>ROUND(G114*H114,P4)</f>
        <v>0</v>
      </c>
      <c r="L114" s="26">
        <v>0</v>
      </c>
      <c r="M114" s="20">
        <f>ROUND(G114*L114,P4)</f>
        <v>0</v>
      </c>
      <c r="N114" s="21" t="s">
        <v>60</v>
      </c>
      <c r="O114" s="27">
        <f>M114*AA114</f>
        <v>0</v>
      </c>
      <c r="P114">
        <v>3</v>
      </c>
      <c r="AA114">
        <f>IF(P114=1,$O$3,IF(P114=2,$O$4,$O$5))</f>
        <v>0.21</v>
      </c>
    </row>
    <row r="115" spans="1:27" x14ac:dyDescent="0.2">
      <c r="A115" t="s">
        <v>50</v>
      </c>
      <c r="E115" s="23" t="s">
        <v>128</v>
      </c>
    </row>
    <row r="116" spans="1:27" ht="25.5" x14ac:dyDescent="0.2">
      <c r="A116" t="s">
        <v>52</v>
      </c>
      <c r="E116" s="28" t="s">
        <v>129</v>
      </c>
    </row>
    <row r="117" spans="1:27" x14ac:dyDescent="0.2">
      <c r="A117" t="s">
        <v>54</v>
      </c>
      <c r="E117" s="23" t="s">
        <v>46</v>
      </c>
    </row>
    <row r="118" spans="1:27" x14ac:dyDescent="0.2">
      <c r="A118" t="s">
        <v>44</v>
      </c>
      <c r="B118">
        <v>28</v>
      </c>
      <c r="C118" s="22" t="s">
        <v>130</v>
      </c>
      <c r="D118" t="s">
        <v>46</v>
      </c>
      <c r="E118" s="23" t="s">
        <v>131</v>
      </c>
      <c r="F118" s="24" t="s">
        <v>83</v>
      </c>
      <c r="G118" s="25">
        <v>88</v>
      </c>
      <c r="H118" s="24">
        <v>0</v>
      </c>
      <c r="I118" s="26">
        <f>ROUND(G118*H118,P4)</f>
        <v>0</v>
      </c>
      <c r="L118" s="26">
        <v>0</v>
      </c>
      <c r="M118" s="20">
        <f>ROUND(G118*L118,P4)</f>
        <v>0</v>
      </c>
      <c r="N118" s="21" t="s">
        <v>49</v>
      </c>
      <c r="O118" s="27">
        <f>M118*AA118</f>
        <v>0</v>
      </c>
      <c r="P118">
        <v>3</v>
      </c>
      <c r="AA118">
        <f>IF(P118=1,$O$3,IF(P118=2,$O$4,$O$5))</f>
        <v>0.21</v>
      </c>
    </row>
    <row r="119" spans="1:27" x14ac:dyDescent="0.2">
      <c r="A119" t="s">
        <v>50</v>
      </c>
      <c r="E119" s="23" t="s">
        <v>51</v>
      </c>
    </row>
    <row r="120" spans="1:27" ht="25.5" x14ac:dyDescent="0.2">
      <c r="A120" t="s">
        <v>52</v>
      </c>
      <c r="E120" s="28" t="s">
        <v>132</v>
      </c>
    </row>
    <row r="121" spans="1:27" x14ac:dyDescent="0.2">
      <c r="A121" t="s">
        <v>54</v>
      </c>
      <c r="E121" s="23" t="s">
        <v>66</v>
      </c>
    </row>
    <row r="122" spans="1:27" x14ac:dyDescent="0.2">
      <c r="A122" t="s">
        <v>44</v>
      </c>
      <c r="B122">
        <v>29</v>
      </c>
      <c r="C122" s="22" t="s">
        <v>133</v>
      </c>
      <c r="D122" t="s">
        <v>46</v>
      </c>
      <c r="E122" s="23" t="s">
        <v>134</v>
      </c>
      <c r="F122" s="24" t="s">
        <v>83</v>
      </c>
      <c r="G122" s="25">
        <v>113</v>
      </c>
      <c r="H122" s="24">
        <v>0</v>
      </c>
      <c r="I122" s="26">
        <f>ROUND(G122*H122,P4)</f>
        <v>0</v>
      </c>
      <c r="L122" s="26">
        <v>0</v>
      </c>
      <c r="M122" s="20">
        <f>ROUND(G122*L122,P4)</f>
        <v>0</v>
      </c>
      <c r="N122" s="21" t="s">
        <v>49</v>
      </c>
      <c r="O122" s="27">
        <f>M122*AA122</f>
        <v>0</v>
      </c>
      <c r="P122">
        <v>3</v>
      </c>
      <c r="AA122">
        <f>IF(P122=1,$O$3,IF(P122=2,$O$4,$O$5))</f>
        <v>0.21</v>
      </c>
    </row>
    <row r="123" spans="1:27" x14ac:dyDescent="0.2">
      <c r="A123" t="s">
        <v>50</v>
      </c>
      <c r="E123" s="23" t="s">
        <v>135</v>
      </c>
    </row>
    <row r="124" spans="1:27" ht="25.5" x14ac:dyDescent="0.2">
      <c r="A124" t="s">
        <v>52</v>
      </c>
      <c r="E124" s="28" t="s">
        <v>136</v>
      </c>
    </row>
    <row r="125" spans="1:27" x14ac:dyDescent="0.2">
      <c r="A125" t="s">
        <v>54</v>
      </c>
      <c r="E125" s="23" t="s">
        <v>137</v>
      </c>
    </row>
    <row r="126" spans="1:27" x14ac:dyDescent="0.2">
      <c r="A126" t="s">
        <v>44</v>
      </c>
      <c r="B126">
        <v>30</v>
      </c>
      <c r="C126" s="22" t="s">
        <v>138</v>
      </c>
      <c r="D126" t="s">
        <v>46</v>
      </c>
      <c r="E126" s="23" t="s">
        <v>139</v>
      </c>
      <c r="F126" s="24" t="s">
        <v>86</v>
      </c>
      <c r="G126" s="25">
        <v>1</v>
      </c>
      <c r="H126" s="24">
        <v>0</v>
      </c>
      <c r="I126" s="26">
        <f>ROUND(G126*H126,P4)</f>
        <v>0</v>
      </c>
      <c r="L126" s="26">
        <v>0</v>
      </c>
      <c r="M126" s="20">
        <f>ROUND(G126*L126,P4)</f>
        <v>0</v>
      </c>
      <c r="N126" s="21" t="s">
        <v>60</v>
      </c>
      <c r="O126" s="27">
        <f>M126*AA126</f>
        <v>0</v>
      </c>
      <c r="P126">
        <v>3</v>
      </c>
      <c r="AA126">
        <f>IF(P126=1,$O$3,IF(P126=2,$O$4,$O$5))</f>
        <v>0.21</v>
      </c>
    </row>
    <row r="127" spans="1:27" x14ac:dyDescent="0.2">
      <c r="A127" t="s">
        <v>50</v>
      </c>
      <c r="E127" s="23" t="s">
        <v>51</v>
      </c>
    </row>
    <row r="128" spans="1:27" ht="25.5" x14ac:dyDescent="0.2">
      <c r="A128" t="s">
        <v>52</v>
      </c>
      <c r="E128" s="28" t="s">
        <v>61</v>
      </c>
    </row>
    <row r="129" spans="1:27" x14ac:dyDescent="0.2">
      <c r="A129" t="s">
        <v>54</v>
      </c>
      <c r="E129" s="23" t="s">
        <v>55</v>
      </c>
    </row>
    <row r="130" spans="1:27" x14ac:dyDescent="0.2">
      <c r="A130" t="s">
        <v>44</v>
      </c>
      <c r="B130">
        <v>31</v>
      </c>
      <c r="C130" s="22" t="s">
        <v>140</v>
      </c>
      <c r="D130" t="s">
        <v>46</v>
      </c>
      <c r="E130" s="23" t="s">
        <v>141</v>
      </c>
      <c r="F130" s="24" t="s">
        <v>48</v>
      </c>
      <c r="G130" s="25">
        <v>8</v>
      </c>
      <c r="H130" s="24">
        <v>0</v>
      </c>
      <c r="I130" s="26">
        <f>ROUND(G130*H130,P4)</f>
        <v>0</v>
      </c>
      <c r="L130" s="26">
        <v>0</v>
      </c>
      <c r="M130" s="20">
        <f>ROUND(G130*L130,P4)</f>
        <v>0</v>
      </c>
      <c r="N130" s="21" t="s">
        <v>49</v>
      </c>
      <c r="O130" s="27">
        <f>M130*AA130</f>
        <v>0</v>
      </c>
      <c r="P130">
        <v>3</v>
      </c>
      <c r="AA130">
        <f>IF(P130=1,$O$3,IF(P130=2,$O$4,$O$5))</f>
        <v>0.21</v>
      </c>
    </row>
    <row r="131" spans="1:27" x14ac:dyDescent="0.2">
      <c r="A131" t="s">
        <v>50</v>
      </c>
      <c r="E131" s="23" t="s">
        <v>51</v>
      </c>
    </row>
    <row r="132" spans="1:27" ht="25.5" x14ac:dyDescent="0.2">
      <c r="A132" t="s">
        <v>52</v>
      </c>
      <c r="E132" s="28" t="s">
        <v>142</v>
      </c>
    </row>
    <row r="133" spans="1:27" x14ac:dyDescent="0.2">
      <c r="A133" t="s">
        <v>54</v>
      </c>
      <c r="E133" s="23" t="s">
        <v>91</v>
      </c>
    </row>
    <row r="134" spans="1:27" x14ac:dyDescent="0.2">
      <c r="A134" t="s">
        <v>44</v>
      </c>
      <c r="B134">
        <v>32</v>
      </c>
      <c r="C134" s="22" t="s">
        <v>143</v>
      </c>
      <c r="D134" t="s">
        <v>46</v>
      </c>
      <c r="E134" s="23" t="s">
        <v>144</v>
      </c>
      <c r="F134" s="24" t="s">
        <v>48</v>
      </c>
      <c r="G134" s="25">
        <v>8</v>
      </c>
      <c r="H134" s="24">
        <v>0</v>
      </c>
      <c r="I134" s="26">
        <f>ROUND(G134*H134,P4)</f>
        <v>0</v>
      </c>
      <c r="L134" s="26">
        <v>0</v>
      </c>
      <c r="M134" s="20">
        <f>ROUND(G134*L134,P4)</f>
        <v>0</v>
      </c>
      <c r="N134" s="21" t="s">
        <v>49</v>
      </c>
      <c r="O134" s="27">
        <f>M134*AA134</f>
        <v>0</v>
      </c>
      <c r="P134">
        <v>3</v>
      </c>
      <c r="AA134">
        <f>IF(P134=1,$O$3,IF(P134=2,$O$4,$O$5))</f>
        <v>0.21</v>
      </c>
    </row>
    <row r="135" spans="1:27" x14ac:dyDescent="0.2">
      <c r="A135" t="s">
        <v>50</v>
      </c>
      <c r="E135" s="23" t="s">
        <v>51</v>
      </c>
    </row>
    <row r="136" spans="1:27" ht="25.5" x14ac:dyDescent="0.2">
      <c r="A136" t="s">
        <v>52</v>
      </c>
      <c r="E136" s="28" t="s">
        <v>142</v>
      </c>
    </row>
    <row r="137" spans="1:27" x14ac:dyDescent="0.2">
      <c r="A137" t="s">
        <v>54</v>
      </c>
      <c r="E137" s="23" t="s">
        <v>91</v>
      </c>
    </row>
    <row r="138" spans="1:27" x14ac:dyDescent="0.2">
      <c r="A138" t="s">
        <v>44</v>
      </c>
      <c r="B138">
        <v>33</v>
      </c>
      <c r="C138" s="22" t="s">
        <v>145</v>
      </c>
      <c r="D138" t="s">
        <v>46</v>
      </c>
      <c r="E138" s="23" t="s">
        <v>146</v>
      </c>
      <c r="F138" s="24" t="s">
        <v>147</v>
      </c>
      <c r="G138" s="25">
        <v>2</v>
      </c>
      <c r="H138" s="24">
        <v>0</v>
      </c>
      <c r="I138" s="26">
        <f>ROUND(G138*H138,P4)</f>
        <v>0</v>
      </c>
      <c r="L138" s="26">
        <v>0</v>
      </c>
      <c r="M138" s="20">
        <f>ROUND(G138*L138,P4)</f>
        <v>0</v>
      </c>
      <c r="N138" s="21" t="s">
        <v>49</v>
      </c>
      <c r="O138" s="27">
        <f>M138*AA138</f>
        <v>0</v>
      </c>
      <c r="P138">
        <v>3</v>
      </c>
      <c r="AA138">
        <f>IF(P138=1,$O$3,IF(P138=2,$O$4,$O$5))</f>
        <v>0.21</v>
      </c>
    </row>
    <row r="139" spans="1:27" x14ac:dyDescent="0.2">
      <c r="A139" t="s">
        <v>50</v>
      </c>
      <c r="E139" s="23" t="s">
        <v>51</v>
      </c>
    </row>
    <row r="140" spans="1:27" ht="25.5" x14ac:dyDescent="0.2">
      <c r="A140" t="s">
        <v>52</v>
      </c>
      <c r="E140" s="28" t="s">
        <v>123</v>
      </c>
    </row>
    <row r="141" spans="1:27" x14ac:dyDescent="0.2">
      <c r="A141" t="s">
        <v>54</v>
      </c>
      <c r="E141" s="23" t="s">
        <v>91</v>
      </c>
    </row>
    <row r="142" spans="1:27" x14ac:dyDescent="0.2">
      <c r="A142" t="s">
        <v>44</v>
      </c>
      <c r="B142">
        <v>34</v>
      </c>
      <c r="C142" s="22" t="s">
        <v>148</v>
      </c>
      <c r="D142" t="s">
        <v>46</v>
      </c>
      <c r="E142" s="23" t="s">
        <v>149</v>
      </c>
      <c r="F142" s="24" t="s">
        <v>48</v>
      </c>
      <c r="G142" s="25">
        <v>15</v>
      </c>
      <c r="H142" s="24">
        <v>0</v>
      </c>
      <c r="I142" s="26">
        <f>ROUND(G142*H142,P4)</f>
        <v>0</v>
      </c>
      <c r="L142" s="26">
        <v>0</v>
      </c>
      <c r="M142" s="20">
        <f>ROUND(G142*L142,P4)</f>
        <v>0</v>
      </c>
      <c r="N142" s="21" t="s">
        <v>49</v>
      </c>
      <c r="O142" s="27">
        <f>M142*AA142</f>
        <v>0</v>
      </c>
      <c r="P142">
        <v>3</v>
      </c>
      <c r="AA142">
        <f>IF(P142=1,$O$3,IF(P142=2,$O$4,$O$5))</f>
        <v>0.21</v>
      </c>
    </row>
    <row r="143" spans="1:27" x14ac:dyDescent="0.2">
      <c r="A143" t="s">
        <v>50</v>
      </c>
      <c r="E143" s="23" t="s">
        <v>51</v>
      </c>
    </row>
    <row r="144" spans="1:27" ht="25.5" x14ac:dyDescent="0.2">
      <c r="A144" t="s">
        <v>52</v>
      </c>
      <c r="E144" s="28" t="s">
        <v>109</v>
      </c>
    </row>
    <row r="145" spans="1:27" x14ac:dyDescent="0.2">
      <c r="A145" t="s">
        <v>54</v>
      </c>
      <c r="E145" s="23" t="s">
        <v>91</v>
      </c>
    </row>
    <row r="146" spans="1:27" ht="25.5" x14ac:dyDescent="0.2">
      <c r="A146" t="s">
        <v>44</v>
      </c>
      <c r="B146">
        <v>35</v>
      </c>
      <c r="C146" s="22" t="s">
        <v>150</v>
      </c>
      <c r="D146" t="s">
        <v>46</v>
      </c>
      <c r="E146" s="23" t="s">
        <v>151</v>
      </c>
      <c r="F146" s="24" t="s">
        <v>48</v>
      </c>
      <c r="G146" s="25">
        <v>4</v>
      </c>
      <c r="H146" s="24">
        <v>0</v>
      </c>
      <c r="I146" s="26">
        <f>ROUND(G146*H146,P4)</f>
        <v>0</v>
      </c>
      <c r="L146" s="26">
        <v>0</v>
      </c>
      <c r="M146" s="20">
        <f>ROUND(G146*L146,P4)</f>
        <v>0</v>
      </c>
      <c r="N146" s="21" t="s">
        <v>60</v>
      </c>
      <c r="O146" s="27">
        <f>M146*AA146</f>
        <v>0</v>
      </c>
      <c r="P146">
        <v>3</v>
      </c>
      <c r="AA146">
        <f>IF(P146=1,$O$3,IF(P146=2,$O$4,$O$5))</f>
        <v>0.21</v>
      </c>
    </row>
    <row r="147" spans="1:27" x14ac:dyDescent="0.2">
      <c r="A147" t="s">
        <v>50</v>
      </c>
      <c r="E147" s="23" t="s">
        <v>152</v>
      </c>
    </row>
    <row r="148" spans="1:27" ht="25.5" x14ac:dyDescent="0.2">
      <c r="A148" t="s">
        <v>52</v>
      </c>
      <c r="E148" s="28" t="s">
        <v>153</v>
      </c>
    </row>
    <row r="149" spans="1:27" x14ac:dyDescent="0.2">
      <c r="A149" t="s">
        <v>54</v>
      </c>
      <c r="E149" s="23" t="s">
        <v>55</v>
      </c>
    </row>
    <row r="150" spans="1:27" x14ac:dyDescent="0.2">
      <c r="A150" t="s">
        <v>44</v>
      </c>
      <c r="B150">
        <v>36</v>
      </c>
      <c r="C150" s="22" t="s">
        <v>154</v>
      </c>
      <c r="D150" t="s">
        <v>46</v>
      </c>
      <c r="E150" s="23" t="s">
        <v>155</v>
      </c>
      <c r="F150" s="24" t="s">
        <v>83</v>
      </c>
      <c r="G150" s="25">
        <v>60</v>
      </c>
      <c r="H150" s="24">
        <v>0</v>
      </c>
      <c r="I150" s="26">
        <f>ROUND(G150*H150,P4)</f>
        <v>0</v>
      </c>
      <c r="L150" s="26">
        <v>0</v>
      </c>
      <c r="M150" s="20">
        <f>ROUND(G150*L150,P4)</f>
        <v>0</v>
      </c>
      <c r="N150" s="21" t="s">
        <v>60</v>
      </c>
      <c r="O150" s="27">
        <f>M150*AA150</f>
        <v>0</v>
      </c>
      <c r="P150">
        <v>3</v>
      </c>
      <c r="AA150">
        <f>IF(P150=1,$O$3,IF(P150=2,$O$4,$O$5))</f>
        <v>0.21</v>
      </c>
    </row>
    <row r="151" spans="1:27" x14ac:dyDescent="0.2">
      <c r="A151" t="s">
        <v>50</v>
      </c>
      <c r="E151" s="23" t="s">
        <v>51</v>
      </c>
    </row>
    <row r="152" spans="1:27" ht="25.5" x14ac:dyDescent="0.2">
      <c r="A152" t="s">
        <v>52</v>
      </c>
      <c r="E152" s="28" t="s">
        <v>156</v>
      </c>
    </row>
    <row r="153" spans="1:27" x14ac:dyDescent="0.2">
      <c r="A153" t="s">
        <v>54</v>
      </c>
      <c r="E153" s="23" t="s">
        <v>55</v>
      </c>
    </row>
    <row r="154" spans="1:27" x14ac:dyDescent="0.2">
      <c r="A154" t="s">
        <v>44</v>
      </c>
      <c r="B154">
        <v>37</v>
      </c>
      <c r="C154" s="22" t="s">
        <v>157</v>
      </c>
      <c r="D154" t="s">
        <v>46</v>
      </c>
      <c r="E154" s="23" t="s">
        <v>158</v>
      </c>
      <c r="F154" s="24" t="s">
        <v>83</v>
      </c>
      <c r="G154" s="25">
        <v>11</v>
      </c>
      <c r="H154" s="24">
        <v>0</v>
      </c>
      <c r="I154" s="26">
        <f>ROUND(G154*H154,P4)</f>
        <v>0</v>
      </c>
      <c r="L154" s="26">
        <v>0</v>
      </c>
      <c r="M154" s="20">
        <f>ROUND(G154*L154,P4)</f>
        <v>0</v>
      </c>
      <c r="N154" s="21" t="s">
        <v>49</v>
      </c>
      <c r="O154" s="27">
        <f>M154*AA154</f>
        <v>0</v>
      </c>
      <c r="P154">
        <v>3</v>
      </c>
      <c r="AA154">
        <f>IF(P154=1,$O$3,IF(P154=2,$O$4,$O$5))</f>
        <v>0.21</v>
      </c>
    </row>
    <row r="155" spans="1:27" x14ac:dyDescent="0.2">
      <c r="A155" t="s">
        <v>50</v>
      </c>
      <c r="E155" s="23" t="s">
        <v>51</v>
      </c>
    </row>
    <row r="156" spans="1:27" ht="25.5" x14ac:dyDescent="0.2">
      <c r="A156" t="s">
        <v>52</v>
      </c>
      <c r="E156" s="28" t="s">
        <v>159</v>
      </c>
    </row>
    <row r="157" spans="1:27" x14ac:dyDescent="0.2">
      <c r="A157" t="s">
        <v>54</v>
      </c>
      <c r="E157" s="23" t="s">
        <v>46</v>
      </c>
    </row>
    <row r="158" spans="1:27" x14ac:dyDescent="0.2">
      <c r="A158" t="s">
        <v>44</v>
      </c>
      <c r="B158">
        <v>38</v>
      </c>
      <c r="C158" s="22" t="s">
        <v>160</v>
      </c>
      <c r="D158" t="s">
        <v>46</v>
      </c>
      <c r="E158" s="23" t="s">
        <v>161</v>
      </c>
      <c r="F158" s="24" t="s">
        <v>83</v>
      </c>
      <c r="G158" s="25">
        <v>11</v>
      </c>
      <c r="H158" s="24">
        <v>0</v>
      </c>
      <c r="I158" s="26">
        <f>ROUND(G158*H158,P4)</f>
        <v>0</v>
      </c>
      <c r="L158" s="26">
        <v>0</v>
      </c>
      <c r="M158" s="20">
        <f>ROUND(G158*L158,P4)</f>
        <v>0</v>
      </c>
      <c r="N158" s="21" t="s">
        <v>49</v>
      </c>
      <c r="O158" s="27">
        <f>M158*AA158</f>
        <v>0</v>
      </c>
      <c r="P158">
        <v>3</v>
      </c>
      <c r="AA158">
        <f>IF(P158=1,$O$3,IF(P158=2,$O$4,$O$5))</f>
        <v>0.21</v>
      </c>
    </row>
    <row r="159" spans="1:27" x14ac:dyDescent="0.2">
      <c r="A159" t="s">
        <v>50</v>
      </c>
      <c r="E159" s="23" t="s">
        <v>51</v>
      </c>
    </row>
    <row r="160" spans="1:27" ht="25.5" x14ac:dyDescent="0.2">
      <c r="A160" t="s">
        <v>52</v>
      </c>
      <c r="E160" s="28" t="s">
        <v>159</v>
      </c>
    </row>
    <row r="161" spans="1:27" x14ac:dyDescent="0.2">
      <c r="A161" t="s">
        <v>54</v>
      </c>
      <c r="E161" s="23" t="s">
        <v>46</v>
      </c>
    </row>
    <row r="162" spans="1:27" x14ac:dyDescent="0.2">
      <c r="A162" t="s">
        <v>44</v>
      </c>
      <c r="B162">
        <v>39</v>
      </c>
      <c r="C162" s="22" t="s">
        <v>162</v>
      </c>
      <c r="D162" t="s">
        <v>46</v>
      </c>
      <c r="E162" s="23" t="s">
        <v>163</v>
      </c>
      <c r="F162" s="24" t="s">
        <v>86</v>
      </c>
      <c r="G162" s="25">
        <v>1</v>
      </c>
      <c r="H162" s="24">
        <v>0</v>
      </c>
      <c r="I162" s="26">
        <f>ROUND(G162*H162,P4)</f>
        <v>0</v>
      </c>
      <c r="L162" s="26">
        <v>0</v>
      </c>
      <c r="M162" s="20">
        <f>ROUND(G162*L162,P4)</f>
        <v>0</v>
      </c>
      <c r="N162" s="21" t="s">
        <v>49</v>
      </c>
      <c r="O162" s="27">
        <f>M162*AA162</f>
        <v>0</v>
      </c>
      <c r="P162">
        <v>3</v>
      </c>
      <c r="AA162">
        <f>IF(P162=1,$O$3,IF(P162=2,$O$4,$O$5))</f>
        <v>0.21</v>
      </c>
    </row>
    <row r="163" spans="1:27" x14ac:dyDescent="0.2">
      <c r="A163" t="s">
        <v>50</v>
      </c>
      <c r="E163" s="23" t="s">
        <v>51</v>
      </c>
    </row>
    <row r="164" spans="1:27" ht="25.5" x14ac:dyDescent="0.2">
      <c r="A164" t="s">
        <v>52</v>
      </c>
      <c r="E164" s="28" t="s">
        <v>61</v>
      </c>
    </row>
    <row r="165" spans="1:27" x14ac:dyDescent="0.2">
      <c r="A165" t="s">
        <v>54</v>
      </c>
      <c r="E165" s="23" t="s">
        <v>91</v>
      </c>
    </row>
    <row r="166" spans="1:27" x14ac:dyDescent="0.2">
      <c r="A166" t="s">
        <v>44</v>
      </c>
      <c r="B166">
        <v>40</v>
      </c>
      <c r="C166" s="22" t="s">
        <v>164</v>
      </c>
      <c r="D166" t="s">
        <v>46</v>
      </c>
      <c r="E166" s="23" t="s">
        <v>165</v>
      </c>
      <c r="F166" s="24" t="s">
        <v>86</v>
      </c>
      <c r="G166" s="25">
        <v>1</v>
      </c>
      <c r="H166" s="24">
        <v>0</v>
      </c>
      <c r="I166" s="26">
        <f>ROUND(G166*H166,P4)</f>
        <v>0</v>
      </c>
      <c r="L166" s="26">
        <v>0</v>
      </c>
      <c r="M166" s="20">
        <f>ROUND(G166*L166,P4)</f>
        <v>0</v>
      </c>
      <c r="N166" s="21" t="s">
        <v>60</v>
      </c>
      <c r="O166" s="27">
        <f>M166*AA166</f>
        <v>0</v>
      </c>
      <c r="P166">
        <v>3</v>
      </c>
      <c r="AA166">
        <f>IF(P166=1,$O$3,IF(P166=2,$O$4,$O$5))</f>
        <v>0.21</v>
      </c>
    </row>
    <row r="167" spans="1:27" x14ac:dyDescent="0.2">
      <c r="A167" t="s">
        <v>50</v>
      </c>
      <c r="E167" s="23" t="s">
        <v>51</v>
      </c>
    </row>
    <row r="168" spans="1:27" ht="25.5" x14ac:dyDescent="0.2">
      <c r="A168" t="s">
        <v>52</v>
      </c>
      <c r="E168" s="28" t="s">
        <v>61</v>
      </c>
    </row>
    <row r="169" spans="1:27" x14ac:dyDescent="0.2">
      <c r="A169" t="s">
        <v>54</v>
      </c>
      <c r="E169" s="23" t="s">
        <v>91</v>
      </c>
    </row>
    <row r="170" spans="1:27" x14ac:dyDescent="0.2">
      <c r="A170" t="s">
        <v>44</v>
      </c>
      <c r="B170">
        <v>41</v>
      </c>
      <c r="C170" s="22" t="s">
        <v>166</v>
      </c>
      <c r="D170" t="s">
        <v>46</v>
      </c>
      <c r="E170" s="23" t="s">
        <v>167</v>
      </c>
      <c r="F170" s="24" t="s">
        <v>86</v>
      </c>
      <c r="G170" s="25">
        <v>1</v>
      </c>
      <c r="H170" s="24">
        <v>0</v>
      </c>
      <c r="I170" s="26">
        <f>ROUND(G170*H170,P4)</f>
        <v>0</v>
      </c>
      <c r="L170" s="26">
        <v>0</v>
      </c>
      <c r="M170" s="20">
        <f>ROUND(G170*L170,P4)</f>
        <v>0</v>
      </c>
      <c r="N170" s="21" t="s">
        <v>60</v>
      </c>
      <c r="O170" s="27">
        <f>M170*AA170</f>
        <v>0</v>
      </c>
      <c r="P170">
        <v>3</v>
      </c>
      <c r="AA170">
        <f>IF(P170=1,$O$3,IF(P170=2,$O$4,$O$5))</f>
        <v>0.21</v>
      </c>
    </row>
    <row r="171" spans="1:27" x14ac:dyDescent="0.2">
      <c r="A171" t="s">
        <v>50</v>
      </c>
      <c r="E171" s="23" t="s">
        <v>51</v>
      </c>
    </row>
    <row r="172" spans="1:27" ht="25.5" x14ac:dyDescent="0.2">
      <c r="A172" t="s">
        <v>52</v>
      </c>
      <c r="E172" s="28" t="s">
        <v>61</v>
      </c>
    </row>
    <row r="173" spans="1:27" x14ac:dyDescent="0.2">
      <c r="A173" t="s">
        <v>54</v>
      </c>
      <c r="E173" s="23" t="s">
        <v>91</v>
      </c>
    </row>
    <row r="174" spans="1:27" x14ac:dyDescent="0.2">
      <c r="A174" t="s">
        <v>44</v>
      </c>
      <c r="B174">
        <v>42</v>
      </c>
      <c r="C174" s="22" t="s">
        <v>168</v>
      </c>
      <c r="D174" t="s">
        <v>46</v>
      </c>
      <c r="E174" s="23" t="s">
        <v>169</v>
      </c>
      <c r="F174" s="24" t="s">
        <v>170</v>
      </c>
      <c r="G174" s="25">
        <v>1</v>
      </c>
      <c r="H174" s="24">
        <v>0</v>
      </c>
      <c r="I174" s="26">
        <f>ROUND(G174*H174,P4)</f>
        <v>0</v>
      </c>
      <c r="L174" s="26">
        <v>0</v>
      </c>
      <c r="M174" s="20">
        <f>ROUND(G174*L174,P4)</f>
        <v>0</v>
      </c>
      <c r="N174" s="21" t="s">
        <v>49</v>
      </c>
      <c r="O174" s="27">
        <f>M174*AA174</f>
        <v>0</v>
      </c>
      <c r="P174">
        <v>3</v>
      </c>
      <c r="AA174">
        <f>IF(P174=1,$O$3,IF(P174=2,$O$4,$O$5))</f>
        <v>0.21</v>
      </c>
    </row>
    <row r="175" spans="1:27" x14ac:dyDescent="0.2">
      <c r="A175" t="s">
        <v>50</v>
      </c>
      <c r="E175" s="23" t="s">
        <v>51</v>
      </c>
    </row>
    <row r="176" spans="1:27" ht="25.5" x14ac:dyDescent="0.2">
      <c r="A176" t="s">
        <v>52</v>
      </c>
      <c r="E176" s="28" t="s">
        <v>61</v>
      </c>
    </row>
    <row r="177" spans="1:27" x14ac:dyDescent="0.2">
      <c r="A177" t="s">
        <v>54</v>
      </c>
      <c r="E177" s="23" t="s">
        <v>91</v>
      </c>
    </row>
    <row r="178" spans="1:27" x14ac:dyDescent="0.2">
      <c r="A178" t="s">
        <v>44</v>
      </c>
      <c r="B178">
        <v>43</v>
      </c>
      <c r="C178" s="22" t="s">
        <v>171</v>
      </c>
      <c r="D178" t="s">
        <v>46</v>
      </c>
      <c r="E178" s="23" t="s">
        <v>172</v>
      </c>
      <c r="F178" s="24" t="s">
        <v>170</v>
      </c>
      <c r="G178" s="25">
        <v>3</v>
      </c>
      <c r="H178" s="24">
        <v>0</v>
      </c>
      <c r="I178" s="26">
        <f>ROUND(G178*H178,P4)</f>
        <v>0</v>
      </c>
      <c r="L178" s="26">
        <v>0</v>
      </c>
      <c r="M178" s="20">
        <f>ROUND(G178*L178,P4)</f>
        <v>0</v>
      </c>
      <c r="N178" s="21" t="s">
        <v>49</v>
      </c>
      <c r="O178" s="27">
        <f>M178*AA178</f>
        <v>0</v>
      </c>
      <c r="P178">
        <v>3</v>
      </c>
      <c r="AA178">
        <f>IF(P178=1,$O$3,IF(P178=2,$O$4,$O$5))</f>
        <v>0.21</v>
      </c>
    </row>
    <row r="179" spans="1:27" x14ac:dyDescent="0.2">
      <c r="A179" t="s">
        <v>50</v>
      </c>
      <c r="E179" s="23" t="s">
        <v>51</v>
      </c>
    </row>
    <row r="180" spans="1:27" ht="25.5" x14ac:dyDescent="0.2">
      <c r="A180" t="s">
        <v>52</v>
      </c>
      <c r="E180" s="28" t="s">
        <v>69</v>
      </c>
    </row>
    <row r="181" spans="1:27" x14ac:dyDescent="0.2">
      <c r="A181" t="s">
        <v>54</v>
      </c>
      <c r="E181" s="23"/>
    </row>
    <row r="182" spans="1:27" x14ac:dyDescent="0.2">
      <c r="A182" t="s">
        <v>44</v>
      </c>
      <c r="B182">
        <v>44</v>
      </c>
      <c r="C182" s="22" t="s">
        <v>173</v>
      </c>
      <c r="D182" t="s">
        <v>46</v>
      </c>
      <c r="E182" s="23" t="s">
        <v>174</v>
      </c>
      <c r="F182" s="24" t="s">
        <v>170</v>
      </c>
      <c r="G182" s="25">
        <v>1</v>
      </c>
      <c r="H182" s="24">
        <v>0</v>
      </c>
      <c r="I182" s="26">
        <f>ROUND(G182*H182,P4)</f>
        <v>0</v>
      </c>
      <c r="L182" s="26">
        <v>0</v>
      </c>
      <c r="M182" s="20">
        <f>ROUND(G182*L182,P4)</f>
        <v>0</v>
      </c>
      <c r="N182" s="21" t="s">
        <v>49</v>
      </c>
      <c r="O182" s="27">
        <f>M182*AA182</f>
        <v>0</v>
      </c>
      <c r="P182">
        <v>3</v>
      </c>
      <c r="AA182">
        <f>IF(P182=1,$O$3,IF(P182=2,$O$4,$O$5))</f>
        <v>0.21</v>
      </c>
    </row>
    <row r="183" spans="1:27" x14ac:dyDescent="0.2">
      <c r="A183" t="s">
        <v>50</v>
      </c>
      <c r="E183" s="23" t="s">
        <v>51</v>
      </c>
    </row>
    <row r="184" spans="1:27" ht="25.5" x14ac:dyDescent="0.2">
      <c r="A184" t="s">
        <v>52</v>
      </c>
      <c r="E184" s="28" t="s">
        <v>61</v>
      </c>
    </row>
    <row r="185" spans="1:27" x14ac:dyDescent="0.2">
      <c r="A185" t="s">
        <v>54</v>
      </c>
      <c r="E185" s="23" t="s">
        <v>91</v>
      </c>
    </row>
    <row r="186" spans="1:27" x14ac:dyDescent="0.2">
      <c r="A186" t="s">
        <v>44</v>
      </c>
      <c r="B186">
        <v>45</v>
      </c>
      <c r="C186" s="22" t="s">
        <v>175</v>
      </c>
      <c r="D186" t="s">
        <v>46</v>
      </c>
      <c r="E186" s="23" t="s">
        <v>176</v>
      </c>
      <c r="F186" s="24" t="s">
        <v>177</v>
      </c>
      <c r="G186" s="25">
        <v>16</v>
      </c>
      <c r="H186" s="24">
        <v>0</v>
      </c>
      <c r="I186" s="26">
        <f>ROUND(G186*H186,P4)</f>
        <v>0</v>
      </c>
      <c r="L186" s="26">
        <v>0</v>
      </c>
      <c r="M186" s="20">
        <f>ROUND(G186*L186,P4)</f>
        <v>0</v>
      </c>
      <c r="N186" s="21" t="s">
        <v>60</v>
      </c>
      <c r="O186" s="27">
        <f>M186*AA186</f>
        <v>0</v>
      </c>
      <c r="P186">
        <v>3</v>
      </c>
      <c r="AA186">
        <f>IF(P186=1,$O$3,IF(P186=2,$O$4,$O$5))</f>
        <v>0.21</v>
      </c>
    </row>
    <row r="187" spans="1:27" x14ac:dyDescent="0.2">
      <c r="A187" t="s">
        <v>50</v>
      </c>
      <c r="E187" s="23" t="s">
        <v>51</v>
      </c>
    </row>
    <row r="188" spans="1:27" ht="25.5" x14ac:dyDescent="0.2">
      <c r="A188" t="s">
        <v>52</v>
      </c>
      <c r="E188" s="28" t="s">
        <v>178</v>
      </c>
    </row>
    <row r="189" spans="1:27" x14ac:dyDescent="0.2">
      <c r="A189" t="s">
        <v>54</v>
      </c>
      <c r="E189" s="23" t="s">
        <v>91</v>
      </c>
    </row>
    <row r="190" spans="1:27" x14ac:dyDescent="0.2">
      <c r="A190" t="s">
        <v>44</v>
      </c>
      <c r="B190">
        <v>46</v>
      </c>
      <c r="C190" s="22" t="s">
        <v>179</v>
      </c>
      <c r="D190" t="s">
        <v>46</v>
      </c>
      <c r="E190" s="23" t="s">
        <v>180</v>
      </c>
      <c r="F190" s="24" t="s">
        <v>177</v>
      </c>
      <c r="G190" s="25">
        <v>24</v>
      </c>
      <c r="H190" s="24">
        <v>0</v>
      </c>
      <c r="I190" s="26">
        <f>ROUND(G190*H190,P4)</f>
        <v>0</v>
      </c>
      <c r="L190" s="26">
        <v>0</v>
      </c>
      <c r="M190" s="20">
        <f>ROUND(G190*L190,P4)</f>
        <v>0</v>
      </c>
      <c r="N190" s="21" t="s">
        <v>60</v>
      </c>
      <c r="O190" s="27">
        <f>M190*AA190</f>
        <v>0</v>
      </c>
      <c r="P190">
        <v>3</v>
      </c>
      <c r="AA190">
        <f>IF(P190=1,$O$3,IF(P190=2,$O$4,$O$5))</f>
        <v>0.21</v>
      </c>
    </row>
    <row r="191" spans="1:27" x14ac:dyDescent="0.2">
      <c r="A191" t="s">
        <v>50</v>
      </c>
      <c r="E191" s="23" t="s">
        <v>51</v>
      </c>
    </row>
    <row r="192" spans="1:27" ht="25.5" x14ac:dyDescent="0.2">
      <c r="A192" t="s">
        <v>52</v>
      </c>
      <c r="E192" s="28" t="s">
        <v>181</v>
      </c>
    </row>
    <row r="193" spans="1:27" x14ac:dyDescent="0.2">
      <c r="A193" t="s">
        <v>54</v>
      </c>
      <c r="E193" s="23" t="s">
        <v>91</v>
      </c>
    </row>
    <row r="194" spans="1:27" x14ac:dyDescent="0.2">
      <c r="A194" t="s">
        <v>44</v>
      </c>
      <c r="B194">
        <v>47</v>
      </c>
      <c r="C194" s="22" t="s">
        <v>182</v>
      </c>
      <c r="D194" t="s">
        <v>46</v>
      </c>
      <c r="E194" s="23" t="s">
        <v>183</v>
      </c>
      <c r="F194" s="24" t="s">
        <v>48</v>
      </c>
      <c r="G194" s="25">
        <v>1</v>
      </c>
      <c r="H194" s="24">
        <v>0</v>
      </c>
      <c r="I194" s="26">
        <f>ROUND(G194*H194,P4)</f>
        <v>0</v>
      </c>
      <c r="L194" s="26">
        <v>0</v>
      </c>
      <c r="M194" s="20">
        <f>ROUND(G194*L194,P4)</f>
        <v>0</v>
      </c>
      <c r="N194" s="21" t="s">
        <v>60</v>
      </c>
      <c r="O194" s="27">
        <f>M194*AA194</f>
        <v>0</v>
      </c>
      <c r="P194">
        <v>3</v>
      </c>
      <c r="AA194">
        <f>IF(P194=1,$O$3,IF(P194=2,$O$4,$O$5))</f>
        <v>0.21</v>
      </c>
    </row>
    <row r="195" spans="1:27" x14ac:dyDescent="0.2">
      <c r="A195" t="s">
        <v>50</v>
      </c>
      <c r="E195" s="23" t="s">
        <v>51</v>
      </c>
    </row>
    <row r="196" spans="1:27" ht="25.5" x14ac:dyDescent="0.2">
      <c r="A196" t="s">
        <v>52</v>
      </c>
      <c r="E196" s="28" t="s">
        <v>61</v>
      </c>
    </row>
    <row r="197" spans="1:27" x14ac:dyDescent="0.2">
      <c r="A197" t="s">
        <v>54</v>
      </c>
      <c r="E197" s="23" t="s">
        <v>55</v>
      </c>
    </row>
    <row r="198" spans="1:27" x14ac:dyDescent="0.2">
      <c r="A198" t="s">
        <v>44</v>
      </c>
      <c r="B198">
        <v>48</v>
      </c>
      <c r="C198" s="22" t="s">
        <v>184</v>
      </c>
      <c r="D198" t="s">
        <v>46</v>
      </c>
      <c r="E198" s="23" t="s">
        <v>185</v>
      </c>
      <c r="F198" s="24" t="s">
        <v>86</v>
      </c>
      <c r="G198" s="25">
        <v>1</v>
      </c>
      <c r="H198" s="24">
        <v>0</v>
      </c>
      <c r="I198" s="26">
        <f>ROUND(G198*H198,P4)</f>
        <v>0</v>
      </c>
      <c r="L198" s="26">
        <v>0</v>
      </c>
      <c r="M198" s="20">
        <f>ROUND(G198*L198,P4)</f>
        <v>0</v>
      </c>
      <c r="N198" s="21" t="s">
        <v>60</v>
      </c>
      <c r="O198" s="27">
        <f>M198*AA198</f>
        <v>0</v>
      </c>
      <c r="P198">
        <v>3</v>
      </c>
      <c r="AA198">
        <f>IF(P198=1,$O$3,IF(P198=2,$O$4,$O$5))</f>
        <v>0.21</v>
      </c>
    </row>
    <row r="199" spans="1:27" x14ac:dyDescent="0.2">
      <c r="A199" t="s">
        <v>50</v>
      </c>
      <c r="E199" s="23" t="s">
        <v>186</v>
      </c>
    </row>
    <row r="200" spans="1:27" ht="25.5" x14ac:dyDescent="0.2">
      <c r="A200" t="s">
        <v>52</v>
      </c>
      <c r="E200" s="28" t="s">
        <v>61</v>
      </c>
    </row>
    <row r="201" spans="1:27" x14ac:dyDescent="0.2">
      <c r="A201" t="s">
        <v>54</v>
      </c>
      <c r="E201" s="23" t="s">
        <v>55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L5:M6"/>
    <mergeCell ref="N5:N7"/>
    <mergeCell ref="F5:F7"/>
    <mergeCell ref="G5:G7"/>
    <mergeCell ref="H5:H7"/>
    <mergeCell ref="I5:I7"/>
    <mergeCell ref="J6:K6"/>
  </mergeCells>
  <pageMargins left="0.7" right="0.7" top="0.78740157499999996" bottom="0.78740157499999996" header="0.3" footer="0.3"/>
  <pageSetup scale="56" fitToHeight="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A30"/>
  <sheetViews>
    <sheetView topLeftCell="B1" zoomScaleNormal="100" workbookViewId="0"/>
  </sheetViews>
  <sheetFormatPr defaultRowHeight="12.75" x14ac:dyDescent="0.2"/>
  <cols>
    <col min="1" max="1" width="9.140625" hidden="1"/>
    <col min="2" max="2" width="11.85546875" customWidth="1"/>
    <col min="3" max="3" width="14.5703125" customWidth="1"/>
    <col min="5" max="5" width="73.42578125" customWidth="1"/>
    <col min="6" max="6" width="11.85546875" customWidth="1"/>
    <col min="7" max="9" width="16.7109375" customWidth="1"/>
    <col min="10" max="11" width="9.140625" hidden="1"/>
    <col min="12" max="14" width="16.7109375" customWidth="1"/>
    <col min="15" max="17" width="9.140625" hidden="1"/>
    <col min="19" max="19" width="31.85546875" customWidth="1"/>
    <col min="27" max="27" width="9.140625" hidden="1"/>
  </cols>
  <sheetData>
    <row r="1" spans="1:27" ht="36.950000000000003" customHeight="1" x14ac:dyDescent="0.2">
      <c r="A1" s="13" t="s">
        <v>19</v>
      </c>
      <c r="B1" s="1"/>
      <c r="C1" s="29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P1">
        <v>6</v>
      </c>
    </row>
    <row r="2" spans="1:27" ht="19.899999999999999" customHeight="1" x14ac:dyDescent="0.2">
      <c r="A2" s="13"/>
      <c r="B2" s="1"/>
      <c r="C2" s="29"/>
      <c r="D2" s="1"/>
      <c r="E2" s="1"/>
      <c r="F2" s="1"/>
      <c r="G2" s="1"/>
      <c r="H2" s="1"/>
      <c r="I2" s="1"/>
      <c r="J2" s="1"/>
      <c r="K2" s="1"/>
      <c r="L2" s="1"/>
      <c r="M2" s="1"/>
      <c r="N2" s="1"/>
    </row>
    <row r="3" spans="1:27" ht="33.950000000000003" customHeight="1" x14ac:dyDescent="0.2">
      <c r="A3" s="13" t="s">
        <v>20</v>
      </c>
      <c r="B3" s="14" t="s">
        <v>21</v>
      </c>
      <c r="C3" s="35" t="s">
        <v>1</v>
      </c>
      <c r="D3" s="29"/>
      <c r="E3" s="36" t="s">
        <v>2</v>
      </c>
      <c r="F3" s="29"/>
      <c r="G3" s="29"/>
      <c r="H3" s="29"/>
      <c r="L3" s="15" t="s">
        <v>15</v>
      </c>
      <c r="M3" s="16">
        <f>Rekapitulace!C12</f>
        <v>0</v>
      </c>
      <c r="N3" s="3" t="s">
        <v>3</v>
      </c>
      <c r="O3">
        <v>0</v>
      </c>
      <c r="P3">
        <v>2</v>
      </c>
    </row>
    <row r="4" spans="1:27" ht="33.950000000000003" customHeight="1" x14ac:dyDescent="0.2">
      <c r="A4" s="13" t="s">
        <v>22</v>
      </c>
      <c r="B4" s="14" t="s">
        <v>23</v>
      </c>
      <c r="C4" s="35" t="s">
        <v>15</v>
      </c>
      <c r="D4" s="29"/>
      <c r="E4" s="36" t="s">
        <v>16</v>
      </c>
      <c r="F4" s="29"/>
      <c r="G4" s="29"/>
      <c r="H4" s="29"/>
      <c r="O4">
        <v>0.12</v>
      </c>
      <c r="P4">
        <v>2</v>
      </c>
    </row>
    <row r="5" spans="1:27" x14ac:dyDescent="0.2">
      <c r="A5" s="33" t="s">
        <v>24</v>
      </c>
      <c r="B5" s="33" t="s">
        <v>25</v>
      </c>
      <c r="C5" s="33" t="s">
        <v>26</v>
      </c>
      <c r="D5" s="33" t="s">
        <v>27</v>
      </c>
      <c r="E5" s="33" t="s">
        <v>28</v>
      </c>
      <c r="F5" s="33" t="s">
        <v>29</v>
      </c>
      <c r="G5" s="33" t="s">
        <v>30</v>
      </c>
      <c r="H5" s="33" t="s">
        <v>31</v>
      </c>
      <c r="I5" s="33" t="s">
        <v>32</v>
      </c>
      <c r="J5" s="17"/>
      <c r="K5" s="17"/>
      <c r="L5" s="33" t="s">
        <v>33</v>
      </c>
      <c r="M5" s="34"/>
      <c r="N5" s="33" t="s">
        <v>34</v>
      </c>
      <c r="O5">
        <v>0.21</v>
      </c>
    </row>
    <row r="6" spans="1:27" x14ac:dyDescent="0.2">
      <c r="A6" s="33"/>
      <c r="B6" s="33"/>
      <c r="C6" s="33"/>
      <c r="D6" s="33"/>
      <c r="E6" s="33"/>
      <c r="F6" s="33"/>
      <c r="G6" s="33"/>
      <c r="H6" s="33"/>
      <c r="I6" s="33"/>
      <c r="J6" s="33" t="s">
        <v>35</v>
      </c>
      <c r="K6" s="34"/>
      <c r="L6" s="34"/>
      <c r="M6" s="34"/>
      <c r="N6" s="33"/>
    </row>
    <row r="7" spans="1:27" ht="25.5" x14ac:dyDescent="0.2">
      <c r="A7" s="33"/>
      <c r="B7" s="33"/>
      <c r="C7" s="33"/>
      <c r="D7" s="33"/>
      <c r="E7" s="33"/>
      <c r="F7" s="33"/>
      <c r="G7" s="33"/>
      <c r="H7" s="33"/>
      <c r="I7" s="33"/>
      <c r="J7" s="6" t="s">
        <v>36</v>
      </c>
      <c r="K7" s="6" t="s">
        <v>37</v>
      </c>
      <c r="L7" s="6" t="s">
        <v>36</v>
      </c>
      <c r="M7" s="6" t="s">
        <v>37</v>
      </c>
      <c r="N7" s="33"/>
      <c r="S7" t="s">
        <v>38</v>
      </c>
      <c r="T7">
        <f>COUNTIFS(L8:L31,"=0",A8:A31,"P")+COUNTIFS(L8:L31,"",A8:A31,"P")+SUM(Q8:Q31)</f>
        <v>5</v>
      </c>
    </row>
    <row r="8" spans="1:27" x14ac:dyDescent="0.2">
      <c r="A8" t="s">
        <v>39</v>
      </c>
      <c r="C8" s="18" t="s">
        <v>187</v>
      </c>
      <c r="E8" s="19" t="s">
        <v>18</v>
      </c>
      <c r="L8" s="20">
        <f>L9+L22</f>
        <v>0</v>
      </c>
      <c r="M8" s="20">
        <f>M9+M22</f>
        <v>0</v>
      </c>
      <c r="N8" s="21"/>
    </row>
    <row r="9" spans="1:27" x14ac:dyDescent="0.2">
      <c r="A9" t="s">
        <v>41</v>
      </c>
      <c r="C9" s="18" t="s">
        <v>42</v>
      </c>
      <c r="E9" s="19" t="s">
        <v>188</v>
      </c>
      <c r="L9" s="20">
        <f>SUMIFS(L10:L21,A10:A21,"P")</f>
        <v>0</v>
      </c>
      <c r="M9" s="20">
        <f>SUMIFS(M10:M21,A10:A21,"P")</f>
        <v>0</v>
      </c>
      <c r="N9" s="21"/>
    </row>
    <row r="10" spans="1:27" x14ac:dyDescent="0.2">
      <c r="A10" t="s">
        <v>44</v>
      </c>
      <c r="B10">
        <v>1</v>
      </c>
      <c r="C10" s="22" t="s">
        <v>189</v>
      </c>
      <c r="D10" t="s">
        <v>46</v>
      </c>
      <c r="E10" s="23" t="s">
        <v>190</v>
      </c>
      <c r="F10" s="24" t="s">
        <v>191</v>
      </c>
      <c r="G10" s="25">
        <v>1</v>
      </c>
      <c r="H10" s="24">
        <v>0</v>
      </c>
      <c r="I10" s="26">
        <f>ROUND(G10*H10,P4)</f>
        <v>0</v>
      </c>
      <c r="L10" s="26">
        <v>0</v>
      </c>
      <c r="M10" s="20">
        <f>ROUND(G10*L10,P4)</f>
        <v>0</v>
      </c>
      <c r="N10" s="21" t="s">
        <v>60</v>
      </c>
      <c r="O10" s="27">
        <f>M10*AA10</f>
        <v>0</v>
      </c>
      <c r="P10">
        <v>3</v>
      </c>
      <c r="AA10">
        <f>IF(P10=1,$O$3,IF(P10=2,$O$4,$O$5))</f>
        <v>0.21</v>
      </c>
    </row>
    <row r="11" spans="1:27" x14ac:dyDescent="0.2">
      <c r="A11" t="s">
        <v>50</v>
      </c>
      <c r="E11" s="23" t="s">
        <v>192</v>
      </c>
    </row>
    <row r="12" spans="1:27" ht="25.5" x14ac:dyDescent="0.2">
      <c r="A12" t="s">
        <v>52</v>
      </c>
      <c r="E12" s="28" t="s">
        <v>193</v>
      </c>
    </row>
    <row r="13" spans="1:27" ht="153" x14ac:dyDescent="0.2">
      <c r="A13" t="s">
        <v>54</v>
      </c>
      <c r="E13" s="23" t="s">
        <v>194</v>
      </c>
    </row>
    <row r="14" spans="1:27" x14ac:dyDescent="0.2">
      <c r="A14" t="s">
        <v>44</v>
      </c>
      <c r="B14">
        <v>2</v>
      </c>
      <c r="C14" s="22" t="s">
        <v>195</v>
      </c>
      <c r="D14" t="s">
        <v>46</v>
      </c>
      <c r="E14" s="23" t="s">
        <v>196</v>
      </c>
      <c r="F14" s="24" t="s">
        <v>191</v>
      </c>
      <c r="G14" s="25">
        <v>1</v>
      </c>
      <c r="H14" s="24">
        <v>0</v>
      </c>
      <c r="I14" s="26">
        <f>ROUND(G14*H14,P4)</f>
        <v>0</v>
      </c>
      <c r="L14" s="26">
        <v>0</v>
      </c>
      <c r="M14" s="20">
        <f>ROUND(G14*L14,P4)</f>
        <v>0</v>
      </c>
      <c r="N14" s="21" t="s">
        <v>60</v>
      </c>
      <c r="O14" s="27">
        <f>M14*AA14</f>
        <v>0</v>
      </c>
      <c r="P14">
        <v>3</v>
      </c>
      <c r="AA14">
        <f>IF(P14=1,$O$3,IF(P14=2,$O$4,$O$5))</f>
        <v>0.21</v>
      </c>
    </row>
    <row r="15" spans="1:27" x14ac:dyDescent="0.2">
      <c r="A15" t="s">
        <v>50</v>
      </c>
      <c r="E15" s="23" t="s">
        <v>192</v>
      </c>
    </row>
    <row r="16" spans="1:27" ht="25.5" x14ac:dyDescent="0.2">
      <c r="A16" t="s">
        <v>52</v>
      </c>
      <c r="E16" s="28" t="s">
        <v>193</v>
      </c>
    </row>
    <row r="17" spans="1:27" ht="114.75" x14ac:dyDescent="0.2">
      <c r="A17" t="s">
        <v>54</v>
      </c>
      <c r="E17" s="23" t="s">
        <v>197</v>
      </c>
    </row>
    <row r="18" spans="1:27" x14ac:dyDescent="0.2">
      <c r="A18" t="s">
        <v>44</v>
      </c>
      <c r="B18">
        <v>3</v>
      </c>
      <c r="C18" s="22" t="s">
        <v>198</v>
      </c>
      <c r="D18" t="s">
        <v>46</v>
      </c>
      <c r="E18" s="23" t="s">
        <v>199</v>
      </c>
      <c r="F18" s="24" t="s">
        <v>191</v>
      </c>
      <c r="G18" s="25">
        <v>1</v>
      </c>
      <c r="H18" s="24">
        <v>0</v>
      </c>
      <c r="I18" s="26">
        <f>ROUND(G18*H18,P4)</f>
        <v>0</v>
      </c>
      <c r="L18" s="26">
        <v>0</v>
      </c>
      <c r="M18" s="20">
        <f>ROUND(G18*L18,P4)</f>
        <v>0</v>
      </c>
      <c r="N18" s="21" t="s">
        <v>60</v>
      </c>
      <c r="O18" s="27">
        <f>M18*AA18</f>
        <v>0</v>
      </c>
      <c r="P18">
        <v>3</v>
      </c>
      <c r="AA18">
        <f>IF(P18=1,$O$3,IF(P18=2,$O$4,$O$5))</f>
        <v>0.21</v>
      </c>
    </row>
    <row r="19" spans="1:27" x14ac:dyDescent="0.2">
      <c r="A19" t="s">
        <v>50</v>
      </c>
      <c r="E19" s="23" t="s">
        <v>192</v>
      </c>
    </row>
    <row r="20" spans="1:27" ht="25.5" x14ac:dyDescent="0.2">
      <c r="A20" t="s">
        <v>52</v>
      </c>
      <c r="E20" s="28" t="s">
        <v>193</v>
      </c>
    </row>
    <row r="21" spans="1:27" ht="114.75" x14ac:dyDescent="0.2">
      <c r="A21" t="s">
        <v>54</v>
      </c>
      <c r="E21" s="23" t="s">
        <v>200</v>
      </c>
    </row>
    <row r="22" spans="1:27" x14ac:dyDescent="0.2">
      <c r="A22" t="s">
        <v>41</v>
      </c>
      <c r="C22" s="18" t="s">
        <v>201</v>
      </c>
      <c r="E22" s="19" t="s">
        <v>202</v>
      </c>
      <c r="L22" s="20">
        <f>SUMIFS(L23:L30,A23:A30,"P")</f>
        <v>0</v>
      </c>
      <c r="M22" s="20">
        <f>SUMIFS(M23:M30,A23:A30,"P")</f>
        <v>0</v>
      </c>
      <c r="N22" s="21"/>
    </row>
    <row r="23" spans="1:27" x14ac:dyDescent="0.2">
      <c r="A23" t="s">
        <v>44</v>
      </c>
      <c r="B23">
        <v>4</v>
      </c>
      <c r="C23" s="22" t="s">
        <v>203</v>
      </c>
      <c r="D23" t="s">
        <v>46</v>
      </c>
      <c r="E23" s="23" t="s">
        <v>204</v>
      </c>
      <c r="F23" s="24" t="s">
        <v>191</v>
      </c>
      <c r="G23" s="25">
        <v>1</v>
      </c>
      <c r="H23" s="24">
        <v>0</v>
      </c>
      <c r="I23" s="26">
        <f>ROUND(G23*H23,P4)</f>
        <v>0</v>
      </c>
      <c r="L23" s="26">
        <v>0</v>
      </c>
      <c r="M23" s="20">
        <f>ROUND(G23*L23,P4)</f>
        <v>0</v>
      </c>
      <c r="N23" s="21" t="s">
        <v>60</v>
      </c>
      <c r="O23" s="27">
        <f>M23*AA23</f>
        <v>0</v>
      </c>
      <c r="P23">
        <v>3</v>
      </c>
      <c r="AA23">
        <f>IF(P23=1,$O$3,IF(P23=2,$O$4,$O$5))</f>
        <v>0.21</v>
      </c>
    </row>
    <row r="24" spans="1:27" x14ac:dyDescent="0.2">
      <c r="A24" t="s">
        <v>50</v>
      </c>
      <c r="E24" s="23" t="s">
        <v>205</v>
      </c>
    </row>
    <row r="25" spans="1:27" ht="25.5" x14ac:dyDescent="0.2">
      <c r="A25" t="s">
        <v>52</v>
      </c>
      <c r="E25" s="28" t="s">
        <v>193</v>
      </c>
    </row>
    <row r="26" spans="1:27" ht="76.5" x14ac:dyDescent="0.2">
      <c r="A26" t="s">
        <v>54</v>
      </c>
      <c r="E26" s="23" t="s">
        <v>206</v>
      </c>
    </row>
    <row r="27" spans="1:27" x14ac:dyDescent="0.2">
      <c r="A27" t="s">
        <v>44</v>
      </c>
      <c r="B27">
        <v>5</v>
      </c>
      <c r="C27" s="22" t="s">
        <v>207</v>
      </c>
      <c r="D27" t="s">
        <v>46</v>
      </c>
      <c r="E27" s="23" t="s">
        <v>208</v>
      </c>
      <c r="F27" s="24" t="s">
        <v>191</v>
      </c>
      <c r="G27" s="25">
        <v>1</v>
      </c>
      <c r="H27" s="24">
        <v>0</v>
      </c>
      <c r="I27" s="26">
        <f>ROUND(G27*H27,P4)</f>
        <v>0</v>
      </c>
      <c r="L27" s="26">
        <v>0</v>
      </c>
      <c r="M27" s="20">
        <f>ROUND(G27*L27,P4)</f>
        <v>0</v>
      </c>
      <c r="N27" s="21" t="s">
        <v>60</v>
      </c>
      <c r="O27" s="27">
        <f>M27*AA27</f>
        <v>0</v>
      </c>
      <c r="P27">
        <v>3</v>
      </c>
      <c r="AA27">
        <f>IF(P27=1,$O$3,IF(P27=2,$O$4,$O$5))</f>
        <v>0.21</v>
      </c>
    </row>
    <row r="28" spans="1:27" x14ac:dyDescent="0.2">
      <c r="A28" t="s">
        <v>50</v>
      </c>
      <c r="E28" s="23" t="s">
        <v>46</v>
      </c>
    </row>
    <row r="29" spans="1:27" ht="25.5" x14ac:dyDescent="0.2">
      <c r="A29" t="s">
        <v>52</v>
      </c>
      <c r="E29" s="28" t="s">
        <v>193</v>
      </c>
    </row>
    <row r="30" spans="1:27" x14ac:dyDescent="0.2">
      <c r="A30" t="s">
        <v>54</v>
      </c>
      <c r="E30" s="23" t="s">
        <v>46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L5:M6"/>
    <mergeCell ref="N5:N7"/>
    <mergeCell ref="F5:F7"/>
    <mergeCell ref="G5:G7"/>
    <mergeCell ref="H5:H7"/>
    <mergeCell ref="I5:I7"/>
    <mergeCell ref="J6:K6"/>
  </mergeCells>
  <pageMargins left="0.7" right="0.7" top="0.78740157499999996" bottom="0.78740157499999996" header="0.3" footer="0.3"/>
  <pageSetup scale="54" orientation="landscape" r:id="rId1"/>
  <drawing r:id="rId2"/>
</worksheet>
</file>

<file path=docMetadata/LabelInfo.xml><?xml version="1.0" encoding="utf-8"?>
<clbl:labelList xmlns:clbl="http://schemas.microsoft.com/office/2020/mipLabelMetadata">
  <clbl:label id="{7bb61632-39b1-4c4b-a1bb-f7d8698cb0f4}" enabled="1" method="Privileged" siteId="{f0ab7d6a-64b0-4696-9f4d-d69909c6e895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Rekapitulace</vt:lpstr>
      <vt:lpstr>SO 700</vt:lpstr>
      <vt:lpstr>SO 98-98</vt:lpstr>
      <vt:lpstr>'SO 700'!Oblast_tisku</vt:lpstr>
      <vt:lpstr>'SO 98-98'!Oblast_tisku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Dolejší Štěpánka</dc:creator>
  <cp:lastModifiedBy>Uhlík Dominik, Bc.</cp:lastModifiedBy>
  <dcterms:created xsi:type="dcterms:W3CDTF">2025-07-17T08:29:49Z</dcterms:created>
  <dcterms:modified xsi:type="dcterms:W3CDTF">2025-08-14T07:44:48Z</dcterms:modified>
</cp:coreProperties>
</file>